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45" yWindow="135" windowWidth="13395" windowHeight="10800" activeTab="7"/>
  </bookViews>
  <sheets>
    <sheet name="МО" sheetId="1" r:id="rId1"/>
    <sheet name="КБР" sheetId="2" r:id="rId2"/>
    <sheet name="КЧР" sheetId="3" r:id="rId3"/>
    <sheet name="РД" sheetId="4" r:id="rId4"/>
    <sheet name="РИ" sheetId="5" r:id="rId5"/>
    <sheet name="РСО-А" sheetId="8" r:id="rId6"/>
    <sheet name="ЧР" sheetId="9" r:id="rId7"/>
    <sheet name="СВОД" sheetId="10" r:id="rId8"/>
  </sheets>
  <definedNames>
    <definedName name="_Toc507508145" localSheetId="6">ЧР!$A$1</definedName>
    <definedName name="_xlnm.Print_Titles" localSheetId="1">КБР!$7:$7</definedName>
    <definedName name="_xlnm.Print_Titles" localSheetId="2">КЧР!$7:$7</definedName>
    <definedName name="_xlnm.Print_Titles" localSheetId="0">МО!$7:$7</definedName>
    <definedName name="_xlnm.Print_Titles" localSheetId="3">РД!$7:$7</definedName>
    <definedName name="_xlnm.Print_Titles" localSheetId="4">РИ!$7:$7</definedName>
    <definedName name="_xlnm.Print_Titles" localSheetId="5">'РСО-А'!$7:$7</definedName>
    <definedName name="_xlnm.Print_Titles" localSheetId="7">СВОД!$7:$7</definedName>
    <definedName name="_xlnm.Print_Area" localSheetId="1">КБР!$A$1:$J$512</definedName>
    <definedName name="_xlnm.Print_Area" localSheetId="2">КЧР!$A$1:$J$272</definedName>
    <definedName name="_xlnm.Print_Area" localSheetId="0">МО!$A$1:$J$272</definedName>
    <definedName name="_xlnm.Print_Area" localSheetId="3">РД!$A$1:$J$512</definedName>
    <definedName name="_xlnm.Print_Area" localSheetId="5">'РСО-А'!$A$1:$J$512</definedName>
    <definedName name="_xlnm.Print_Area" localSheetId="7">СВОД!$A$1:$F$272</definedName>
  </definedNames>
  <calcPr calcId="145621"/>
</workbook>
</file>

<file path=xl/calcChain.xml><?xml version="1.0" encoding="utf-8"?>
<calcChain xmlns="http://schemas.openxmlformats.org/spreadsheetml/2006/main">
  <c r="C9" i="10" l="1"/>
  <c r="D9" i="10"/>
  <c r="E9" i="10"/>
  <c r="C10" i="10"/>
  <c r="D10" i="10"/>
  <c r="E10" i="10"/>
  <c r="C11" i="10"/>
  <c r="D11" i="10"/>
  <c r="E11" i="10"/>
  <c r="C12" i="10"/>
  <c r="D12" i="10"/>
  <c r="E12" i="10"/>
  <c r="C13" i="10"/>
  <c r="D13" i="10"/>
  <c r="E13" i="10"/>
  <c r="C14" i="10"/>
  <c r="D14" i="10"/>
  <c r="E14" i="10"/>
  <c r="C15" i="10"/>
  <c r="D15" i="10"/>
  <c r="E15" i="10"/>
  <c r="C16" i="10"/>
  <c r="D16" i="10"/>
  <c r="E16" i="10"/>
  <c r="C17" i="10"/>
  <c r="D17" i="10"/>
  <c r="E17" i="10"/>
  <c r="C18" i="10"/>
  <c r="D18" i="10"/>
  <c r="E18" i="10"/>
  <c r="C19" i="10"/>
  <c r="D19" i="10"/>
  <c r="E19" i="10"/>
  <c r="C20" i="10"/>
  <c r="D20" i="10"/>
  <c r="E20" i="10"/>
  <c r="C21" i="10"/>
  <c r="D21" i="10"/>
  <c r="E21" i="10"/>
  <c r="C22" i="10"/>
  <c r="D22" i="10"/>
  <c r="E22" i="10"/>
  <c r="C23" i="10"/>
  <c r="D23" i="10"/>
  <c r="E23" i="10"/>
  <c r="C24" i="10"/>
  <c r="D24" i="10"/>
  <c r="E24" i="10"/>
  <c r="C25" i="10"/>
  <c r="D25" i="10"/>
  <c r="E25" i="10"/>
  <c r="C26" i="10"/>
  <c r="D26" i="10"/>
  <c r="E26" i="10"/>
  <c r="C27" i="10"/>
  <c r="D27" i="10"/>
  <c r="E27" i="10"/>
  <c r="C28" i="10"/>
  <c r="D28" i="10"/>
  <c r="E28" i="10"/>
  <c r="C29" i="10"/>
  <c r="D29" i="10"/>
  <c r="E29" i="10"/>
  <c r="C30" i="10"/>
  <c r="D30" i="10"/>
  <c r="E30" i="10"/>
  <c r="C31" i="10"/>
  <c r="D31" i="10"/>
  <c r="E31" i="10"/>
  <c r="C32" i="10"/>
  <c r="D32" i="10"/>
  <c r="E32" i="10"/>
  <c r="C33" i="10"/>
  <c r="D33" i="10"/>
  <c r="E33" i="10"/>
  <c r="C34" i="10"/>
  <c r="D34" i="10"/>
  <c r="E34" i="10"/>
  <c r="C35" i="10"/>
  <c r="D35" i="10"/>
  <c r="E35" i="10"/>
  <c r="C36" i="10"/>
  <c r="D36" i="10"/>
  <c r="E36" i="10"/>
  <c r="C37" i="10"/>
  <c r="D37" i="10"/>
  <c r="E37" i="10"/>
  <c r="C38" i="10"/>
  <c r="D38" i="10"/>
  <c r="E38" i="10"/>
  <c r="C39" i="10"/>
  <c r="D39" i="10"/>
  <c r="E39" i="10"/>
  <c r="C40" i="10"/>
  <c r="D40" i="10"/>
  <c r="E40" i="10"/>
  <c r="C41" i="10"/>
  <c r="D41" i="10"/>
  <c r="E41" i="10"/>
  <c r="C42" i="10"/>
  <c r="D42" i="10"/>
  <c r="E42" i="10"/>
  <c r="C43" i="10"/>
  <c r="D43" i="10"/>
  <c r="E43" i="10"/>
  <c r="C44" i="10"/>
  <c r="D44" i="10"/>
  <c r="E44" i="10"/>
  <c r="C45" i="10"/>
  <c r="D45" i="10"/>
  <c r="E45" i="10"/>
  <c r="C46" i="10"/>
  <c r="D46" i="10"/>
  <c r="E46" i="10"/>
  <c r="C47" i="10"/>
  <c r="D47" i="10"/>
  <c r="E47" i="10"/>
  <c r="C48" i="10"/>
  <c r="D48" i="10"/>
  <c r="E48" i="10"/>
  <c r="C49" i="10"/>
  <c r="D49" i="10"/>
  <c r="E49" i="10"/>
  <c r="C50" i="10"/>
  <c r="D50" i="10"/>
  <c r="E50" i="10"/>
  <c r="C51" i="10"/>
  <c r="D51" i="10"/>
  <c r="E51" i="10"/>
  <c r="C52" i="10"/>
  <c r="D52" i="10"/>
  <c r="E52" i="10"/>
  <c r="C53" i="10"/>
  <c r="D53" i="10"/>
  <c r="E53" i="10"/>
  <c r="C54" i="10"/>
  <c r="D54" i="10"/>
  <c r="E54" i="10"/>
  <c r="C55" i="10"/>
  <c r="D55" i="10"/>
  <c r="E55" i="10"/>
  <c r="C56" i="10"/>
  <c r="D56" i="10"/>
  <c r="E56" i="10"/>
  <c r="C57" i="10"/>
  <c r="D57" i="10"/>
  <c r="E57" i="10"/>
  <c r="C58" i="10"/>
  <c r="D58" i="10"/>
  <c r="E58" i="10"/>
  <c r="C59" i="10"/>
  <c r="D59" i="10"/>
  <c r="E59" i="10"/>
  <c r="C60" i="10"/>
  <c r="D60" i="10"/>
  <c r="E60" i="10"/>
  <c r="C61" i="10"/>
  <c r="D61" i="10"/>
  <c r="E61" i="10"/>
  <c r="C62" i="10"/>
  <c r="D62" i="10"/>
  <c r="E62" i="10"/>
  <c r="C63" i="10"/>
  <c r="D63" i="10"/>
  <c r="E63" i="10"/>
  <c r="C64" i="10"/>
  <c r="D64" i="10"/>
  <c r="E64" i="10"/>
  <c r="C65" i="10"/>
  <c r="D65" i="10"/>
  <c r="E65" i="10"/>
  <c r="C66" i="10"/>
  <c r="D66" i="10"/>
  <c r="E66" i="10"/>
  <c r="C67" i="10"/>
  <c r="D67" i="10"/>
  <c r="E67" i="10"/>
  <c r="C68" i="10"/>
  <c r="D68" i="10"/>
  <c r="E68" i="10"/>
  <c r="C69" i="10"/>
  <c r="D69" i="10"/>
  <c r="E69" i="10"/>
  <c r="C70" i="10"/>
  <c r="D70" i="10"/>
  <c r="E70" i="10"/>
  <c r="C71" i="10"/>
  <c r="D71" i="10"/>
  <c r="E71" i="10"/>
  <c r="C72" i="10"/>
  <c r="D72" i="10"/>
  <c r="E72" i="10"/>
  <c r="C73" i="10"/>
  <c r="D73" i="10"/>
  <c r="E73" i="10"/>
  <c r="C74" i="10"/>
  <c r="D74" i="10"/>
  <c r="E74" i="10"/>
  <c r="C75" i="10"/>
  <c r="D75" i="10"/>
  <c r="E75" i="10"/>
  <c r="C76" i="10"/>
  <c r="D76" i="10"/>
  <c r="E76" i="10"/>
  <c r="C77" i="10"/>
  <c r="D77" i="10"/>
  <c r="E77" i="10"/>
  <c r="C78" i="10"/>
  <c r="D78" i="10"/>
  <c r="E78" i="10"/>
  <c r="C79" i="10"/>
  <c r="D79" i="10"/>
  <c r="E79" i="10"/>
  <c r="C80" i="10"/>
  <c r="D80" i="10"/>
  <c r="E80" i="10"/>
  <c r="C81" i="10"/>
  <c r="D81" i="10"/>
  <c r="E81" i="10"/>
  <c r="C82" i="10"/>
  <c r="D82" i="10"/>
  <c r="E82" i="10"/>
  <c r="C83" i="10"/>
  <c r="D83" i="10"/>
  <c r="E83" i="10"/>
  <c r="C84" i="10"/>
  <c r="D84" i="10"/>
  <c r="E84" i="10"/>
  <c r="C85" i="10"/>
  <c r="D85" i="10"/>
  <c r="E85" i="10"/>
  <c r="C86" i="10"/>
  <c r="D86" i="10"/>
  <c r="E86" i="10"/>
  <c r="C87" i="10"/>
  <c r="D87" i="10"/>
  <c r="E87" i="10"/>
  <c r="C88" i="10"/>
  <c r="D88" i="10"/>
  <c r="E88" i="10"/>
  <c r="C89" i="10"/>
  <c r="D89" i="10"/>
  <c r="E89" i="10"/>
  <c r="C90" i="10"/>
  <c r="D90" i="10"/>
  <c r="E90" i="10"/>
  <c r="C91" i="10"/>
  <c r="D91" i="10"/>
  <c r="E91" i="10"/>
  <c r="C92" i="10"/>
  <c r="D92" i="10"/>
  <c r="E92" i="10"/>
  <c r="C93" i="10"/>
  <c r="D93" i="10"/>
  <c r="E93" i="10"/>
  <c r="C94" i="10"/>
  <c r="D94" i="10"/>
  <c r="E94" i="10"/>
  <c r="C95" i="10"/>
  <c r="D95" i="10"/>
  <c r="E95" i="10"/>
  <c r="C96" i="10"/>
  <c r="D96" i="10"/>
  <c r="E96" i="10"/>
  <c r="C97" i="10"/>
  <c r="D97" i="10"/>
  <c r="E97" i="10"/>
  <c r="C98" i="10"/>
  <c r="D98" i="10"/>
  <c r="E98" i="10"/>
  <c r="C99" i="10"/>
  <c r="D99" i="10"/>
  <c r="E99" i="10"/>
  <c r="C100" i="10"/>
  <c r="D100" i="10"/>
  <c r="E100" i="10"/>
  <c r="C101" i="10"/>
  <c r="D101" i="10"/>
  <c r="E101" i="10"/>
  <c r="C102" i="10"/>
  <c r="D102" i="10"/>
  <c r="E102" i="10"/>
  <c r="C103" i="10"/>
  <c r="D103" i="10"/>
  <c r="E103" i="10"/>
  <c r="C104" i="10"/>
  <c r="D104" i="10"/>
  <c r="E104" i="10"/>
  <c r="C105" i="10"/>
  <c r="D105" i="10"/>
  <c r="E105" i="10"/>
  <c r="C106" i="10"/>
  <c r="D106" i="10"/>
  <c r="E106" i="10"/>
  <c r="C107" i="10"/>
  <c r="D107" i="10"/>
  <c r="E107" i="10"/>
  <c r="C108" i="10"/>
  <c r="D108" i="10"/>
  <c r="E108" i="10"/>
  <c r="C109" i="10"/>
  <c r="D109" i="10"/>
  <c r="E109" i="10"/>
  <c r="C110" i="10"/>
  <c r="D110" i="10"/>
  <c r="E110" i="10"/>
  <c r="C111" i="10"/>
  <c r="D111" i="10"/>
  <c r="E111" i="10"/>
  <c r="C112" i="10"/>
  <c r="D112" i="10"/>
  <c r="E112" i="10"/>
  <c r="C113" i="10"/>
  <c r="D113" i="10"/>
  <c r="E113" i="10"/>
  <c r="C114" i="10"/>
  <c r="D114" i="10"/>
  <c r="E114" i="10"/>
  <c r="C115" i="10"/>
  <c r="D115" i="10"/>
  <c r="E115" i="10"/>
  <c r="C116" i="10"/>
  <c r="D116" i="10"/>
  <c r="E116" i="10"/>
  <c r="C117" i="10"/>
  <c r="D117" i="10"/>
  <c r="E117" i="10"/>
  <c r="C118" i="10"/>
  <c r="D118" i="10"/>
  <c r="E118" i="10"/>
  <c r="C119" i="10"/>
  <c r="D119" i="10"/>
  <c r="E119" i="10"/>
  <c r="C120" i="10"/>
  <c r="D120" i="10"/>
  <c r="E120" i="10"/>
  <c r="C121" i="10"/>
  <c r="D121" i="10"/>
  <c r="E121" i="10"/>
  <c r="C122" i="10"/>
  <c r="D122" i="10"/>
  <c r="E122" i="10"/>
  <c r="C123" i="10"/>
  <c r="D123" i="10"/>
  <c r="E123" i="10"/>
  <c r="C124" i="10"/>
  <c r="D124" i="10"/>
  <c r="E124" i="10"/>
  <c r="C125" i="10"/>
  <c r="D125" i="10"/>
  <c r="E125" i="10"/>
  <c r="C126" i="10"/>
  <c r="D126" i="10"/>
  <c r="E126" i="10"/>
  <c r="C127" i="10"/>
  <c r="D127" i="10"/>
  <c r="E127" i="10"/>
  <c r="C128" i="10"/>
  <c r="D128" i="10"/>
  <c r="E128" i="10"/>
  <c r="C129" i="10"/>
  <c r="D129" i="10"/>
  <c r="E129" i="10"/>
  <c r="C130" i="10"/>
  <c r="D130" i="10"/>
  <c r="E130" i="10"/>
  <c r="C131" i="10"/>
  <c r="D131" i="10"/>
  <c r="E131" i="10"/>
  <c r="C132" i="10"/>
  <c r="D132" i="10"/>
  <c r="E132" i="10"/>
  <c r="C133" i="10"/>
  <c r="D133" i="10"/>
  <c r="E133" i="10"/>
  <c r="C134" i="10"/>
  <c r="D134" i="10"/>
  <c r="E134" i="10"/>
  <c r="C135" i="10"/>
  <c r="D135" i="10"/>
  <c r="E135" i="10"/>
  <c r="C136" i="10"/>
  <c r="D136" i="10"/>
  <c r="E136" i="10"/>
  <c r="C137" i="10"/>
  <c r="D137" i="10"/>
  <c r="E137" i="10"/>
  <c r="C138" i="10"/>
  <c r="D138" i="10"/>
  <c r="E138" i="10"/>
  <c r="C139" i="10"/>
  <c r="D139" i="10"/>
  <c r="E139" i="10"/>
  <c r="C140" i="10"/>
  <c r="D140" i="10"/>
  <c r="E140" i="10"/>
  <c r="C141" i="10"/>
  <c r="D141" i="10"/>
  <c r="E141" i="10"/>
  <c r="C142" i="10"/>
  <c r="D142" i="10"/>
  <c r="E142" i="10"/>
  <c r="C143" i="10"/>
  <c r="D143" i="10"/>
  <c r="E143" i="10"/>
  <c r="C144" i="10"/>
  <c r="D144" i="10"/>
  <c r="E144" i="10"/>
  <c r="C145" i="10"/>
  <c r="D145" i="10"/>
  <c r="E145" i="10"/>
  <c r="C146" i="10"/>
  <c r="D146" i="10"/>
  <c r="E146" i="10"/>
  <c r="C147" i="10"/>
  <c r="D147" i="10"/>
  <c r="E147" i="10"/>
  <c r="C148" i="10"/>
  <c r="D148" i="10"/>
  <c r="E148" i="10"/>
  <c r="C149" i="10"/>
  <c r="D149" i="10"/>
  <c r="E149" i="10"/>
  <c r="C150" i="10"/>
  <c r="D150" i="10"/>
  <c r="E150" i="10"/>
  <c r="C151" i="10"/>
  <c r="D151" i="10"/>
  <c r="E151" i="10"/>
  <c r="C152" i="10"/>
  <c r="D152" i="10"/>
  <c r="E152" i="10"/>
  <c r="C153" i="10"/>
  <c r="D153" i="10"/>
  <c r="E153" i="10"/>
  <c r="C154" i="10"/>
  <c r="D154" i="10"/>
  <c r="E154" i="10"/>
  <c r="C155" i="10"/>
  <c r="D155" i="10"/>
  <c r="E155" i="10"/>
  <c r="C156" i="10"/>
  <c r="D156" i="10"/>
  <c r="E156" i="10"/>
  <c r="C157" i="10"/>
  <c r="D157" i="10"/>
  <c r="E157" i="10"/>
  <c r="C158" i="10"/>
  <c r="D158" i="10"/>
  <c r="E158" i="10"/>
  <c r="C159" i="10"/>
  <c r="D159" i="10"/>
  <c r="E159" i="10"/>
  <c r="C160" i="10"/>
  <c r="D160" i="10"/>
  <c r="E160" i="10"/>
  <c r="C161" i="10"/>
  <c r="D161" i="10"/>
  <c r="E161" i="10"/>
  <c r="C162" i="10"/>
  <c r="D162" i="10"/>
  <c r="E162" i="10"/>
  <c r="C163" i="10"/>
  <c r="C164" i="10"/>
  <c r="C165" i="10"/>
  <c r="D165" i="10"/>
  <c r="E165" i="10"/>
  <c r="C166" i="10"/>
  <c r="D166" i="10"/>
  <c r="E166" i="10"/>
  <c r="C167" i="10"/>
  <c r="D167" i="10"/>
  <c r="E167" i="10"/>
  <c r="C168" i="10"/>
  <c r="D168" i="10"/>
  <c r="E168" i="10"/>
  <c r="C169" i="10"/>
  <c r="D169" i="10"/>
  <c r="E169" i="10"/>
  <c r="C170" i="10"/>
  <c r="D170" i="10"/>
  <c r="E170" i="10"/>
  <c r="C171" i="10"/>
  <c r="D171" i="10"/>
  <c r="E171" i="10"/>
  <c r="C172" i="10"/>
  <c r="D172" i="10"/>
  <c r="E172" i="10"/>
  <c r="C173" i="10"/>
  <c r="D173" i="10"/>
  <c r="E173" i="10"/>
  <c r="C174" i="10"/>
  <c r="D174" i="10"/>
  <c r="E174" i="10"/>
  <c r="C175" i="10"/>
  <c r="D175" i="10"/>
  <c r="E175" i="10"/>
  <c r="C176" i="10"/>
  <c r="D176" i="10"/>
  <c r="E176" i="10"/>
  <c r="C177" i="10"/>
  <c r="C178" i="10"/>
  <c r="C179" i="10"/>
  <c r="C180" i="10"/>
  <c r="C181" i="10"/>
  <c r="C182" i="10"/>
  <c r="D182" i="10"/>
  <c r="E182" i="10"/>
  <c r="C183" i="10"/>
  <c r="D183" i="10"/>
  <c r="E183" i="10"/>
  <c r="C184" i="10"/>
  <c r="D184" i="10"/>
  <c r="E184" i="10"/>
  <c r="C185" i="10"/>
  <c r="D185" i="10"/>
  <c r="E185" i="10"/>
  <c r="C186" i="10"/>
  <c r="D186" i="10"/>
  <c r="E186" i="10"/>
  <c r="C187" i="10"/>
  <c r="D187" i="10"/>
  <c r="E187" i="10"/>
  <c r="C188" i="10"/>
  <c r="D188" i="10"/>
  <c r="E188" i="10"/>
  <c r="C189" i="10"/>
  <c r="D189" i="10"/>
  <c r="E189" i="10"/>
  <c r="C190" i="10"/>
  <c r="D190" i="10"/>
  <c r="E190" i="10"/>
  <c r="C191" i="10"/>
  <c r="D191" i="10"/>
  <c r="E191" i="10"/>
  <c r="C192" i="10"/>
  <c r="D192" i="10"/>
  <c r="E192" i="10"/>
  <c r="C193" i="10"/>
  <c r="D193" i="10"/>
  <c r="E193" i="10"/>
  <c r="C194" i="10"/>
  <c r="D194" i="10"/>
  <c r="E194" i="10"/>
  <c r="C195" i="10"/>
  <c r="D195" i="10"/>
  <c r="E195" i="10"/>
  <c r="C196" i="10"/>
  <c r="D196" i="10"/>
  <c r="E196" i="10"/>
  <c r="C197" i="10"/>
  <c r="D197" i="10"/>
  <c r="E197" i="10"/>
  <c r="C198" i="10"/>
  <c r="D198" i="10"/>
  <c r="E198" i="10"/>
  <c r="C199" i="10"/>
  <c r="D199" i="10"/>
  <c r="E199" i="10"/>
  <c r="C200" i="10"/>
  <c r="D200" i="10"/>
  <c r="E200" i="10"/>
  <c r="C201" i="10"/>
  <c r="D201" i="10"/>
  <c r="E201" i="10"/>
  <c r="C202" i="10"/>
  <c r="D202" i="10"/>
  <c r="E202" i="10"/>
  <c r="C203" i="10"/>
  <c r="D203" i="10"/>
  <c r="E203" i="10"/>
  <c r="C204" i="10"/>
  <c r="D204" i="10"/>
  <c r="E204" i="10"/>
  <c r="C205" i="10"/>
  <c r="D205" i="10"/>
  <c r="E205" i="10"/>
  <c r="C206" i="10"/>
  <c r="D206" i="10"/>
  <c r="E206" i="10"/>
  <c r="C207" i="10"/>
  <c r="D207" i="10"/>
  <c r="E207" i="10"/>
  <c r="C208" i="10"/>
  <c r="D208" i="10"/>
  <c r="E208" i="10"/>
  <c r="C209" i="10"/>
  <c r="D209" i="10"/>
  <c r="E209" i="10"/>
  <c r="C210" i="10"/>
  <c r="D210" i="10"/>
  <c r="E210" i="10"/>
  <c r="C211" i="10"/>
  <c r="D211" i="10"/>
  <c r="E211" i="10"/>
  <c r="C212" i="10"/>
  <c r="D212" i="10"/>
  <c r="E212" i="10"/>
  <c r="C213" i="10"/>
  <c r="D213" i="10"/>
  <c r="E213" i="10"/>
  <c r="C214" i="10"/>
  <c r="D214" i="10"/>
  <c r="E214" i="10"/>
  <c r="C215" i="10"/>
  <c r="D215" i="10"/>
  <c r="E215" i="10"/>
  <c r="C216" i="10"/>
  <c r="D216" i="10"/>
  <c r="E216" i="10"/>
  <c r="C217" i="10"/>
  <c r="D217" i="10"/>
  <c r="E217" i="10"/>
  <c r="C218" i="10"/>
  <c r="D218" i="10"/>
  <c r="E218" i="10"/>
  <c r="C219" i="10"/>
  <c r="D219" i="10"/>
  <c r="E219" i="10"/>
  <c r="C220" i="10"/>
  <c r="D220" i="10"/>
  <c r="E220" i="10"/>
  <c r="C221" i="10"/>
  <c r="D221" i="10"/>
  <c r="E221" i="10"/>
  <c r="C222" i="10"/>
  <c r="D222" i="10"/>
  <c r="E222" i="10"/>
  <c r="C223" i="10"/>
  <c r="D223" i="10"/>
  <c r="E223" i="10"/>
  <c r="C224" i="10"/>
  <c r="D224" i="10"/>
  <c r="E224" i="10"/>
  <c r="C225" i="10"/>
  <c r="D225" i="10"/>
  <c r="E225" i="10"/>
  <c r="C226" i="10"/>
  <c r="D226" i="10"/>
  <c r="E226" i="10"/>
  <c r="C227" i="10"/>
  <c r="D227" i="10"/>
  <c r="E227" i="10"/>
  <c r="C228" i="10"/>
  <c r="D228" i="10"/>
  <c r="E228" i="10"/>
  <c r="C229" i="10"/>
  <c r="D229" i="10"/>
  <c r="E229" i="10"/>
  <c r="C230" i="10"/>
  <c r="D230" i="10"/>
  <c r="E230" i="10"/>
  <c r="C231" i="10"/>
  <c r="D231" i="10"/>
  <c r="E231" i="10"/>
  <c r="C232" i="10"/>
  <c r="D232" i="10"/>
  <c r="E232" i="10"/>
  <c r="C233" i="10"/>
  <c r="D233" i="10"/>
  <c r="E233" i="10"/>
  <c r="C234" i="10"/>
  <c r="D234" i="10"/>
  <c r="E234" i="10"/>
  <c r="C235" i="10"/>
  <c r="D235" i="10"/>
  <c r="E235" i="10"/>
  <c r="C236" i="10"/>
  <c r="D236" i="10"/>
  <c r="E236" i="10"/>
  <c r="C237" i="10"/>
  <c r="D237" i="10"/>
  <c r="E237" i="10"/>
  <c r="C238" i="10"/>
  <c r="D238" i="10"/>
  <c r="E238" i="10"/>
  <c r="C239" i="10"/>
  <c r="D239" i="10"/>
  <c r="E239" i="10"/>
  <c r="C240" i="10"/>
  <c r="D240" i="10"/>
  <c r="E240" i="10"/>
  <c r="C241" i="10"/>
  <c r="D241" i="10"/>
  <c r="E241" i="10"/>
  <c r="C242" i="10"/>
  <c r="D242" i="10"/>
  <c r="E242" i="10"/>
  <c r="C243" i="10"/>
  <c r="D243" i="10"/>
  <c r="E243" i="10"/>
  <c r="C244" i="10"/>
  <c r="D244" i="10"/>
  <c r="E244" i="10"/>
  <c r="C245" i="10"/>
  <c r="D245" i="10"/>
  <c r="E245" i="10"/>
  <c r="C246" i="10"/>
  <c r="D246" i="10"/>
  <c r="E246" i="10"/>
  <c r="C247" i="10"/>
  <c r="D247" i="10"/>
  <c r="E247" i="10"/>
  <c r="C248" i="10"/>
  <c r="D248" i="10"/>
  <c r="E248" i="10"/>
  <c r="C249" i="10"/>
  <c r="D249" i="10"/>
  <c r="E249" i="10"/>
  <c r="C250" i="10"/>
  <c r="D250" i="10"/>
  <c r="E250" i="10"/>
  <c r="C251" i="10"/>
  <c r="D251" i="10"/>
  <c r="E251" i="10"/>
  <c r="C252" i="10"/>
  <c r="D252" i="10"/>
  <c r="E252" i="10"/>
  <c r="C253" i="10"/>
  <c r="D253" i="10"/>
  <c r="E253" i="10"/>
  <c r="C254" i="10"/>
  <c r="D254" i="10"/>
  <c r="E254" i="10"/>
  <c r="C255" i="10"/>
  <c r="D255" i="10"/>
  <c r="E255" i="10"/>
  <c r="C256" i="10"/>
  <c r="D256" i="10"/>
  <c r="E256" i="10"/>
  <c r="C257" i="10"/>
  <c r="D257" i="10"/>
  <c r="E257" i="10"/>
  <c r="C258" i="10"/>
  <c r="D258" i="10"/>
  <c r="E258" i="10"/>
  <c r="C259" i="10"/>
  <c r="D259" i="10"/>
  <c r="E259" i="10"/>
  <c r="C260" i="10"/>
  <c r="D260" i="10"/>
  <c r="E260" i="10"/>
  <c r="C261" i="10"/>
  <c r="D261" i="10"/>
  <c r="E261" i="10"/>
  <c r="C262" i="10"/>
  <c r="D262" i="10"/>
  <c r="E262" i="10"/>
  <c r="C263" i="10"/>
  <c r="D263" i="10"/>
  <c r="E263" i="10"/>
  <c r="C264" i="10"/>
  <c r="D264" i="10"/>
  <c r="E264" i="10"/>
  <c r="D8" i="10"/>
  <c r="E8" i="10"/>
  <c r="H161" i="3"/>
  <c r="J264" i="9"/>
  <c r="I264" i="9"/>
  <c r="H264" i="9"/>
  <c r="J263" i="9"/>
  <c r="I263" i="9"/>
  <c r="H263" i="9"/>
  <c r="J262" i="9"/>
  <c r="I262" i="9"/>
  <c r="H262" i="9"/>
  <c r="J260" i="9"/>
  <c r="I260" i="9"/>
  <c r="H260" i="9"/>
  <c r="J259" i="9"/>
  <c r="I259" i="9"/>
  <c r="H259" i="9"/>
  <c r="J258" i="9"/>
  <c r="I258" i="9"/>
  <c r="H258" i="9"/>
  <c r="J257" i="9"/>
  <c r="I257" i="9"/>
  <c r="H257" i="9"/>
  <c r="J256" i="9"/>
  <c r="I256" i="9"/>
  <c r="H256" i="9"/>
  <c r="J255" i="9"/>
  <c r="I255" i="9"/>
  <c r="H255" i="9"/>
  <c r="J253" i="9"/>
  <c r="I253" i="9"/>
  <c r="H253" i="9"/>
  <c r="J252" i="9"/>
  <c r="I252" i="9"/>
  <c r="H252" i="9"/>
  <c r="J251" i="9"/>
  <c r="I251" i="9"/>
  <c r="H251" i="9"/>
  <c r="J250" i="9"/>
  <c r="I250" i="9"/>
  <c r="H250" i="9"/>
  <c r="J249" i="9"/>
  <c r="I249" i="9"/>
  <c r="H249" i="9"/>
  <c r="J248" i="9"/>
  <c r="I248" i="9"/>
  <c r="H248" i="9"/>
  <c r="J247" i="9"/>
  <c r="I247" i="9"/>
  <c r="H247" i="9"/>
  <c r="J246" i="9"/>
  <c r="I246" i="9"/>
  <c r="H246" i="9"/>
  <c r="J245" i="9"/>
  <c r="I245" i="9"/>
  <c r="H245" i="9"/>
  <c r="J244" i="9"/>
  <c r="I244" i="9"/>
  <c r="H244" i="9"/>
  <c r="J243" i="9"/>
  <c r="I243" i="9"/>
  <c r="H243" i="9"/>
  <c r="J242" i="9"/>
  <c r="I242" i="9"/>
  <c r="H242" i="9"/>
  <c r="J241" i="9"/>
  <c r="I241" i="9"/>
  <c r="H241" i="9"/>
  <c r="J240" i="9"/>
  <c r="I240" i="9"/>
  <c r="H240" i="9"/>
  <c r="J239" i="9"/>
  <c r="I239" i="9"/>
  <c r="H239" i="9"/>
  <c r="J238" i="9"/>
  <c r="I238" i="9"/>
  <c r="H238" i="9"/>
  <c r="J237" i="9"/>
  <c r="I237" i="9"/>
  <c r="H237" i="9"/>
  <c r="J236" i="9"/>
  <c r="I236" i="9"/>
  <c r="H236" i="9"/>
  <c r="J235" i="9"/>
  <c r="I235" i="9"/>
  <c r="H235" i="9"/>
  <c r="J234" i="9"/>
  <c r="I234" i="9"/>
  <c r="H234" i="9"/>
  <c r="J233" i="9"/>
  <c r="I233" i="9"/>
  <c r="H233" i="9"/>
  <c r="J232" i="9"/>
  <c r="I232" i="9"/>
  <c r="H232" i="9"/>
  <c r="J231" i="9"/>
  <c r="I231" i="9"/>
  <c r="H231" i="9"/>
  <c r="J230" i="9"/>
  <c r="I230" i="9"/>
  <c r="H230" i="9"/>
  <c r="J229" i="9"/>
  <c r="I229" i="9"/>
  <c r="H229" i="9"/>
  <c r="J228" i="9"/>
  <c r="I228" i="9"/>
  <c r="H228" i="9"/>
  <c r="J227" i="9"/>
  <c r="I227" i="9"/>
  <c r="H227" i="9"/>
  <c r="J226" i="9"/>
  <c r="I226" i="9"/>
  <c r="H226" i="9"/>
  <c r="J225" i="9"/>
  <c r="I225" i="9"/>
  <c r="H225" i="9"/>
  <c r="J224" i="9"/>
  <c r="I224" i="9"/>
  <c r="H224" i="9"/>
  <c r="J223" i="9"/>
  <c r="I223" i="9"/>
  <c r="H223" i="9"/>
  <c r="J222" i="9"/>
  <c r="I222" i="9"/>
  <c r="H222" i="9"/>
  <c r="J221" i="9"/>
  <c r="I221" i="9"/>
  <c r="H221" i="9"/>
  <c r="J220" i="9"/>
  <c r="I220" i="9"/>
  <c r="H220" i="9"/>
  <c r="J219" i="9"/>
  <c r="I219" i="9"/>
  <c r="H219" i="9"/>
  <c r="J218" i="9"/>
  <c r="I218" i="9"/>
  <c r="H218" i="9"/>
  <c r="J217" i="9"/>
  <c r="I217" i="9"/>
  <c r="H217" i="9"/>
  <c r="J216" i="9"/>
  <c r="I216" i="9"/>
  <c r="H216" i="9"/>
  <c r="J215" i="9"/>
  <c r="I215" i="9"/>
  <c r="H215" i="9"/>
  <c r="J214" i="9"/>
  <c r="I214" i="9"/>
  <c r="H214" i="9"/>
  <c r="J213" i="9"/>
  <c r="I213" i="9"/>
  <c r="H213" i="9"/>
  <c r="J212" i="9"/>
  <c r="I212" i="9"/>
  <c r="H212" i="9"/>
  <c r="J211" i="9"/>
  <c r="I211" i="9"/>
  <c r="H211" i="9"/>
  <c r="J210" i="9"/>
  <c r="I210" i="9"/>
  <c r="H210" i="9"/>
  <c r="J209" i="9"/>
  <c r="I209" i="9"/>
  <c r="H209" i="9"/>
  <c r="J208" i="9"/>
  <c r="I208" i="9"/>
  <c r="H208" i="9"/>
  <c r="J207" i="9"/>
  <c r="I207" i="9"/>
  <c r="H207" i="9"/>
  <c r="J206" i="9"/>
  <c r="I206" i="9"/>
  <c r="H206" i="9"/>
  <c r="J205" i="9"/>
  <c r="I205" i="9"/>
  <c r="H205" i="9"/>
  <c r="J204" i="9"/>
  <c r="I204" i="9"/>
  <c r="H204" i="9"/>
  <c r="J203" i="9"/>
  <c r="I203" i="9"/>
  <c r="H203" i="9"/>
  <c r="J202" i="9"/>
  <c r="I202" i="9"/>
  <c r="H202" i="9"/>
  <c r="J201" i="9"/>
  <c r="I201" i="9"/>
  <c r="H201" i="9"/>
  <c r="J200" i="9"/>
  <c r="I200" i="9"/>
  <c r="H200" i="9"/>
  <c r="J199" i="9"/>
  <c r="I199" i="9"/>
  <c r="H199" i="9"/>
  <c r="J198" i="9"/>
  <c r="I198" i="9"/>
  <c r="H198" i="9"/>
  <c r="J197" i="9"/>
  <c r="I197" i="9"/>
  <c r="H197" i="9"/>
  <c r="J196" i="9"/>
  <c r="I196" i="9"/>
  <c r="H196" i="9"/>
  <c r="J195" i="9"/>
  <c r="I195" i="9"/>
  <c r="H195" i="9"/>
  <c r="J194" i="9"/>
  <c r="I194" i="9"/>
  <c r="H194" i="9"/>
  <c r="J193" i="9"/>
  <c r="I193" i="9"/>
  <c r="H193" i="9"/>
  <c r="J192" i="9"/>
  <c r="I192" i="9"/>
  <c r="H192" i="9"/>
  <c r="J191" i="9"/>
  <c r="I191" i="9"/>
  <c r="H191" i="9"/>
  <c r="J190" i="9"/>
  <c r="I190" i="9"/>
  <c r="H190" i="9"/>
  <c r="J189" i="9"/>
  <c r="I189" i="9"/>
  <c r="H189" i="9"/>
  <c r="J188" i="9"/>
  <c r="I188" i="9"/>
  <c r="H188" i="9"/>
  <c r="J187" i="9"/>
  <c r="I187" i="9"/>
  <c r="H187" i="9"/>
  <c r="J186" i="9"/>
  <c r="I186" i="9"/>
  <c r="H186" i="9"/>
  <c r="J185" i="9"/>
  <c r="I185" i="9"/>
  <c r="H185" i="9"/>
  <c r="J184" i="9"/>
  <c r="I184" i="9"/>
  <c r="H184" i="9"/>
  <c r="J183" i="9"/>
  <c r="I183" i="9"/>
  <c r="H183" i="9"/>
  <c r="J182" i="9"/>
  <c r="I182" i="9"/>
  <c r="H182" i="9"/>
  <c r="H181" i="9"/>
  <c r="H180" i="9"/>
  <c r="H179" i="9"/>
  <c r="H178" i="9"/>
  <c r="H177" i="9"/>
  <c r="J176" i="9"/>
  <c r="I176" i="9"/>
  <c r="H176" i="9"/>
  <c r="J175" i="9"/>
  <c r="I175" i="9"/>
  <c r="H175" i="9"/>
  <c r="J174" i="9"/>
  <c r="I174" i="9"/>
  <c r="H174" i="9"/>
  <c r="J173" i="9"/>
  <c r="I173" i="9"/>
  <c r="H173" i="9"/>
  <c r="J172" i="9"/>
  <c r="I172" i="9"/>
  <c r="H172" i="9"/>
  <c r="J171" i="9"/>
  <c r="I171" i="9"/>
  <c r="H171" i="9"/>
  <c r="J170" i="9"/>
  <c r="I170" i="9"/>
  <c r="H170" i="9"/>
  <c r="J169" i="9"/>
  <c r="I169" i="9"/>
  <c r="H169" i="9"/>
  <c r="J168" i="9"/>
  <c r="I168" i="9"/>
  <c r="H168" i="9"/>
  <c r="J167" i="9"/>
  <c r="I167" i="9"/>
  <c r="H167" i="9"/>
  <c r="J166" i="9"/>
  <c r="I166" i="9"/>
  <c r="H166" i="9"/>
  <c r="J165" i="9"/>
  <c r="I165" i="9"/>
  <c r="H164" i="9"/>
  <c r="H163" i="9"/>
  <c r="J162" i="9"/>
  <c r="I162" i="9"/>
  <c r="H162" i="9"/>
  <c r="J161" i="9"/>
  <c r="I161" i="9"/>
  <c r="H161" i="9"/>
  <c r="J160" i="9"/>
  <c r="I160" i="9"/>
  <c r="H160" i="9"/>
  <c r="J159" i="9"/>
  <c r="I159" i="9"/>
  <c r="H159" i="9"/>
  <c r="J157" i="9"/>
  <c r="I157" i="9"/>
  <c r="H157" i="9"/>
  <c r="J156" i="9"/>
  <c r="I156" i="9"/>
  <c r="H156" i="9"/>
  <c r="J155" i="9"/>
  <c r="I155" i="9"/>
  <c r="H155" i="9"/>
  <c r="J154" i="9"/>
  <c r="I154" i="9"/>
  <c r="H154" i="9"/>
  <c r="J153" i="9"/>
  <c r="I153" i="9"/>
  <c r="H153" i="9"/>
  <c r="J152" i="9"/>
  <c r="I152" i="9"/>
  <c r="H152" i="9"/>
  <c r="J151" i="9"/>
  <c r="I151" i="9"/>
  <c r="H151" i="9"/>
  <c r="J150" i="9"/>
  <c r="I150" i="9"/>
  <c r="H150" i="9"/>
  <c r="J149" i="9"/>
  <c r="I149" i="9"/>
  <c r="H149" i="9"/>
  <c r="J148" i="9"/>
  <c r="I148" i="9"/>
  <c r="H148" i="9"/>
  <c r="J147" i="9"/>
  <c r="I147" i="9"/>
  <c r="H147" i="9"/>
  <c r="J146" i="9"/>
  <c r="I146" i="9"/>
  <c r="H146" i="9"/>
  <c r="J145" i="9"/>
  <c r="I145" i="9"/>
  <c r="H145" i="9"/>
  <c r="J144" i="9"/>
  <c r="I144" i="9"/>
  <c r="H144" i="9"/>
  <c r="J143" i="9"/>
  <c r="I143" i="9"/>
  <c r="H143" i="9"/>
  <c r="J141" i="9"/>
  <c r="I141" i="9"/>
  <c r="H141" i="9"/>
  <c r="J140" i="9"/>
  <c r="I140" i="9"/>
  <c r="H140" i="9"/>
  <c r="J139" i="9"/>
  <c r="I139" i="9"/>
  <c r="H139" i="9"/>
  <c r="J138" i="9"/>
  <c r="I138" i="9"/>
  <c r="H138" i="9"/>
  <c r="J137" i="9"/>
  <c r="I137" i="9"/>
  <c r="H137" i="9"/>
  <c r="J136" i="9"/>
  <c r="I136" i="9"/>
  <c r="H136" i="9"/>
  <c r="J135" i="9"/>
  <c r="I135" i="9"/>
  <c r="H135" i="9"/>
  <c r="J134" i="9"/>
  <c r="I134" i="9"/>
  <c r="H134" i="9"/>
  <c r="J133" i="9"/>
  <c r="I133" i="9"/>
  <c r="H133" i="9"/>
  <c r="J132" i="9"/>
  <c r="I132" i="9"/>
  <c r="H132" i="9"/>
  <c r="J131" i="9"/>
  <c r="I131" i="9"/>
  <c r="H131" i="9"/>
  <c r="J130" i="9"/>
  <c r="I130" i="9"/>
  <c r="H130" i="9"/>
  <c r="J129" i="9"/>
  <c r="I129" i="9"/>
  <c r="H129" i="9"/>
  <c r="J128" i="9"/>
  <c r="I128" i="9"/>
  <c r="H128" i="9"/>
  <c r="J127" i="9"/>
  <c r="I127" i="9"/>
  <c r="H127" i="9"/>
  <c r="J126" i="9"/>
  <c r="I126" i="9"/>
  <c r="H126" i="9"/>
  <c r="J124" i="9"/>
  <c r="I124" i="9"/>
  <c r="H124" i="9"/>
  <c r="J123" i="9"/>
  <c r="I123" i="9"/>
  <c r="H123" i="9"/>
  <c r="J122" i="9"/>
  <c r="I122" i="9"/>
  <c r="H122" i="9"/>
  <c r="J121" i="9"/>
  <c r="I121" i="9"/>
  <c r="H121" i="9"/>
  <c r="J120" i="9"/>
  <c r="I120" i="9"/>
  <c r="H120" i="9"/>
  <c r="J119" i="9"/>
  <c r="I119" i="9"/>
  <c r="H119" i="9"/>
  <c r="J118" i="9"/>
  <c r="I118" i="9"/>
  <c r="H118" i="9"/>
  <c r="J117" i="9"/>
  <c r="I117" i="9"/>
  <c r="H117" i="9"/>
  <c r="J116" i="9"/>
  <c r="I116" i="9"/>
  <c r="H116" i="9"/>
  <c r="J115" i="9"/>
  <c r="I115" i="9"/>
  <c r="H115" i="9"/>
  <c r="J114" i="9"/>
  <c r="I114" i="9"/>
  <c r="H114" i="9"/>
  <c r="J113" i="9"/>
  <c r="I113" i="9"/>
  <c r="H113" i="9"/>
  <c r="J112" i="9"/>
  <c r="I112" i="9"/>
  <c r="H112" i="9"/>
  <c r="J111" i="9"/>
  <c r="I111" i="9"/>
  <c r="H111" i="9"/>
  <c r="J110" i="9"/>
  <c r="I110" i="9"/>
  <c r="H110" i="9"/>
  <c r="J109" i="9"/>
  <c r="I109" i="9"/>
  <c r="H109" i="9"/>
  <c r="J108" i="9"/>
  <c r="I108" i="9"/>
  <c r="H108" i="9"/>
  <c r="J107" i="9"/>
  <c r="I107" i="9"/>
  <c r="H107" i="9"/>
  <c r="J106" i="9"/>
  <c r="I106" i="9"/>
  <c r="H106" i="9"/>
  <c r="J105" i="9"/>
  <c r="I105" i="9"/>
  <c r="H105" i="9"/>
  <c r="J104" i="9"/>
  <c r="I104" i="9"/>
  <c r="H104" i="9"/>
  <c r="J103" i="9"/>
  <c r="I103" i="9"/>
  <c r="H103" i="9"/>
  <c r="J102" i="9"/>
  <c r="I102" i="9"/>
  <c r="H102" i="9"/>
  <c r="J101" i="9"/>
  <c r="I101" i="9"/>
  <c r="H101" i="9"/>
  <c r="J100" i="9"/>
  <c r="I100" i="9"/>
  <c r="H100" i="9"/>
  <c r="J99" i="9"/>
  <c r="I99" i="9"/>
  <c r="H99" i="9"/>
  <c r="J98" i="9"/>
  <c r="I98" i="9"/>
  <c r="H98" i="9"/>
  <c r="J97" i="9"/>
  <c r="I97" i="9"/>
  <c r="H97" i="9"/>
  <c r="J96" i="9"/>
  <c r="I96" i="9"/>
  <c r="H96" i="9"/>
  <c r="J95" i="9"/>
  <c r="I95" i="9"/>
  <c r="H95" i="9"/>
  <c r="J94" i="9"/>
  <c r="I94" i="9"/>
  <c r="H94" i="9"/>
  <c r="J93" i="9"/>
  <c r="I93" i="9"/>
  <c r="H93" i="9"/>
  <c r="J92" i="9"/>
  <c r="I92" i="9"/>
  <c r="H92" i="9"/>
  <c r="J91" i="9"/>
  <c r="I91" i="9"/>
  <c r="H91" i="9"/>
  <c r="J90" i="9"/>
  <c r="I90" i="9"/>
  <c r="H90" i="9"/>
  <c r="J89" i="9"/>
  <c r="I89" i="9"/>
  <c r="H89" i="9"/>
  <c r="J88" i="9"/>
  <c r="I88" i="9"/>
  <c r="H88" i="9"/>
  <c r="J87" i="9"/>
  <c r="I87" i="9"/>
  <c r="H87" i="9"/>
  <c r="J86" i="9"/>
  <c r="I86" i="9"/>
  <c r="H86" i="9"/>
  <c r="J85" i="9"/>
  <c r="I85" i="9"/>
  <c r="H85" i="9"/>
  <c r="J84" i="9"/>
  <c r="I84" i="9"/>
  <c r="H84" i="9"/>
  <c r="J83" i="9"/>
  <c r="I83" i="9"/>
  <c r="H83" i="9"/>
  <c r="J82" i="9"/>
  <c r="I82" i="9"/>
  <c r="H82" i="9"/>
  <c r="J81" i="9"/>
  <c r="I81" i="9"/>
  <c r="H81" i="9"/>
  <c r="J80" i="9"/>
  <c r="I80" i="9"/>
  <c r="H80" i="9"/>
  <c r="J79" i="9"/>
  <c r="I79" i="9"/>
  <c r="H79" i="9"/>
  <c r="J78" i="9"/>
  <c r="I78" i="9"/>
  <c r="H78" i="9"/>
  <c r="J77" i="9"/>
  <c r="I77" i="9"/>
  <c r="H77" i="9"/>
  <c r="J76" i="9"/>
  <c r="I76" i="9"/>
  <c r="H76" i="9"/>
  <c r="J75" i="9"/>
  <c r="I75" i="9"/>
  <c r="H75" i="9"/>
  <c r="J74" i="9"/>
  <c r="I74" i="9"/>
  <c r="H74" i="9"/>
  <c r="J73" i="9"/>
  <c r="I73" i="9"/>
  <c r="H73" i="9"/>
  <c r="J72" i="9"/>
  <c r="I72" i="9"/>
  <c r="H72" i="9"/>
  <c r="J71" i="9"/>
  <c r="I71" i="9"/>
  <c r="H71" i="9"/>
  <c r="J70" i="9"/>
  <c r="I70" i="9"/>
  <c r="H70" i="9"/>
  <c r="J69" i="9"/>
  <c r="I69" i="9"/>
  <c r="H69" i="9"/>
  <c r="J68" i="9"/>
  <c r="I68" i="9"/>
  <c r="H68" i="9"/>
  <c r="J67" i="9"/>
  <c r="I67" i="9"/>
  <c r="H67" i="9"/>
  <c r="J66" i="9"/>
  <c r="I66" i="9"/>
  <c r="H66" i="9"/>
  <c r="J65" i="9"/>
  <c r="I65" i="9"/>
  <c r="H65" i="9"/>
  <c r="J64" i="9"/>
  <c r="I64" i="9"/>
  <c r="H64" i="9"/>
  <c r="J63" i="9"/>
  <c r="I63" i="9"/>
  <c r="H63" i="9"/>
  <c r="J62" i="9"/>
  <c r="I62" i="9"/>
  <c r="H62" i="9"/>
  <c r="J61" i="9"/>
  <c r="I61" i="9"/>
  <c r="H61" i="9"/>
  <c r="J60" i="9"/>
  <c r="I60" i="9"/>
  <c r="H60" i="9"/>
  <c r="J59" i="9"/>
  <c r="I59" i="9"/>
  <c r="H59" i="9"/>
  <c r="J58" i="9"/>
  <c r="I58" i="9"/>
  <c r="H58" i="9"/>
  <c r="J57" i="9"/>
  <c r="I57" i="9"/>
  <c r="H57" i="9"/>
  <c r="J56" i="9"/>
  <c r="I56" i="9"/>
  <c r="H56" i="9"/>
  <c r="J55" i="9"/>
  <c r="I55" i="9"/>
  <c r="H55" i="9"/>
  <c r="J54" i="9"/>
  <c r="I54" i="9"/>
  <c r="H54" i="9"/>
  <c r="J53" i="9"/>
  <c r="I53" i="9"/>
  <c r="H53" i="9"/>
  <c r="J52" i="9"/>
  <c r="I52" i="9"/>
  <c r="H52" i="9"/>
  <c r="J51" i="9"/>
  <c r="I51" i="9"/>
  <c r="H51" i="9"/>
  <c r="J50" i="9"/>
  <c r="I50" i="9"/>
  <c r="H50" i="9"/>
  <c r="J49" i="9"/>
  <c r="I49" i="9"/>
  <c r="H49" i="9"/>
  <c r="J48" i="9"/>
  <c r="I48" i="9"/>
  <c r="H48" i="9"/>
  <c r="J47" i="9"/>
  <c r="I47" i="9"/>
  <c r="H47" i="9"/>
  <c r="J46" i="9"/>
  <c r="I46" i="9"/>
  <c r="H46" i="9"/>
  <c r="J45" i="9"/>
  <c r="I45" i="9"/>
  <c r="H45" i="9"/>
  <c r="J44" i="9"/>
  <c r="I44" i="9"/>
  <c r="H44" i="9"/>
  <c r="J43" i="9"/>
  <c r="I43" i="9"/>
  <c r="H43" i="9"/>
  <c r="J42" i="9"/>
  <c r="I42" i="9"/>
  <c r="H42" i="9"/>
  <c r="J41" i="9"/>
  <c r="I41" i="9"/>
  <c r="H41" i="9"/>
  <c r="J40" i="9"/>
  <c r="I40" i="9"/>
  <c r="H40" i="9"/>
  <c r="J39" i="9"/>
  <c r="I39" i="9"/>
  <c r="H39" i="9"/>
  <c r="J38" i="9"/>
  <c r="I38" i="9"/>
  <c r="H38" i="9"/>
  <c r="J37" i="9"/>
  <c r="I37" i="9"/>
  <c r="H37" i="9"/>
  <c r="J36" i="9"/>
  <c r="I36" i="9"/>
  <c r="H36" i="9"/>
  <c r="J35" i="9"/>
  <c r="I35" i="9"/>
  <c r="H35" i="9"/>
  <c r="J34" i="9"/>
  <c r="I34" i="9"/>
  <c r="H34" i="9"/>
  <c r="J33" i="9"/>
  <c r="I33" i="9"/>
  <c r="H33" i="9"/>
  <c r="J32" i="9"/>
  <c r="I32" i="9"/>
  <c r="H32" i="9"/>
  <c r="J31" i="9"/>
  <c r="I31" i="9"/>
  <c r="H31" i="9"/>
  <c r="J30" i="9"/>
  <c r="I30" i="9"/>
  <c r="H30" i="9"/>
  <c r="J29" i="9"/>
  <c r="I29" i="9"/>
  <c r="H29" i="9"/>
  <c r="J28" i="9"/>
  <c r="I28" i="9"/>
  <c r="H28" i="9"/>
  <c r="J27" i="9"/>
  <c r="I27" i="9"/>
  <c r="H27" i="9"/>
  <c r="J26" i="9"/>
  <c r="I26" i="9"/>
  <c r="H26" i="9"/>
  <c r="J25" i="9"/>
  <c r="I25" i="9"/>
  <c r="H25" i="9"/>
  <c r="J24" i="9"/>
  <c r="I24" i="9"/>
  <c r="H24" i="9"/>
  <c r="J23" i="9"/>
  <c r="I23" i="9"/>
  <c r="H23" i="9"/>
  <c r="J22" i="9"/>
  <c r="I22" i="9"/>
  <c r="H22" i="9"/>
  <c r="J21" i="9"/>
  <c r="I21" i="9"/>
  <c r="H21" i="9"/>
  <c r="J20" i="9"/>
  <c r="I20" i="9"/>
  <c r="H20" i="9"/>
  <c r="J19" i="9"/>
  <c r="I19" i="9"/>
  <c r="H19" i="9"/>
  <c r="J18" i="9"/>
  <c r="I18" i="9"/>
  <c r="H18" i="9"/>
  <c r="J17" i="9"/>
  <c r="I17" i="9"/>
  <c r="H17" i="9"/>
  <c r="J16" i="9"/>
  <c r="I16" i="9"/>
  <c r="H16" i="9"/>
  <c r="J15" i="9"/>
  <c r="I15" i="9"/>
  <c r="H15" i="9"/>
  <c r="J14" i="9"/>
  <c r="I14" i="9"/>
  <c r="H14" i="9"/>
  <c r="J13" i="9"/>
  <c r="I13" i="9"/>
  <c r="H13" i="9"/>
  <c r="J12" i="9"/>
  <c r="I12" i="9"/>
  <c r="H12" i="9"/>
  <c r="J11" i="9"/>
  <c r="I11" i="9"/>
  <c r="H11" i="9"/>
  <c r="J10" i="9"/>
  <c r="I10" i="9"/>
  <c r="H10" i="9"/>
  <c r="J9" i="9"/>
  <c r="I9" i="9"/>
  <c r="H9" i="9"/>
  <c r="J8" i="9"/>
  <c r="I8" i="9"/>
  <c r="H8" i="9"/>
  <c r="J264" i="8"/>
  <c r="I264" i="8"/>
  <c r="H264" i="8"/>
  <c r="J263" i="8"/>
  <c r="I263" i="8"/>
  <c r="H263" i="8"/>
  <c r="J262" i="8"/>
  <c r="I262" i="8"/>
  <c r="H262" i="8"/>
  <c r="J260" i="8"/>
  <c r="I260" i="8"/>
  <c r="H260" i="8"/>
  <c r="J259" i="8"/>
  <c r="I259" i="8"/>
  <c r="H259" i="8"/>
  <c r="J258" i="8"/>
  <c r="I258" i="8"/>
  <c r="H258" i="8"/>
  <c r="J257" i="8"/>
  <c r="I257" i="8"/>
  <c r="H257" i="8"/>
  <c r="J256" i="8"/>
  <c r="I256" i="8"/>
  <c r="H256" i="8"/>
  <c r="J255" i="8"/>
  <c r="I255" i="8"/>
  <c r="H255" i="8"/>
  <c r="J253" i="8"/>
  <c r="I253" i="8"/>
  <c r="H253" i="8"/>
  <c r="J252" i="8"/>
  <c r="I252" i="8"/>
  <c r="H252" i="8"/>
  <c r="J251" i="8"/>
  <c r="I251" i="8"/>
  <c r="H251" i="8"/>
  <c r="J250" i="8"/>
  <c r="I250" i="8"/>
  <c r="H250" i="8"/>
  <c r="J249" i="8"/>
  <c r="I249" i="8"/>
  <c r="H249" i="8"/>
  <c r="J248" i="8"/>
  <c r="I248" i="8"/>
  <c r="H248" i="8"/>
  <c r="J247" i="8"/>
  <c r="I247" i="8"/>
  <c r="H247" i="8"/>
  <c r="J246" i="8"/>
  <c r="I246" i="8"/>
  <c r="H246" i="8"/>
  <c r="J245" i="8"/>
  <c r="I245" i="8"/>
  <c r="H245" i="8"/>
  <c r="J244" i="8"/>
  <c r="I244" i="8"/>
  <c r="H244" i="8"/>
  <c r="J243" i="8"/>
  <c r="I243" i="8"/>
  <c r="H243" i="8"/>
  <c r="J242" i="8"/>
  <c r="I242" i="8"/>
  <c r="H242" i="8"/>
  <c r="J241" i="8"/>
  <c r="I241" i="8"/>
  <c r="H241" i="8"/>
  <c r="J240" i="8"/>
  <c r="I240" i="8"/>
  <c r="H240" i="8"/>
  <c r="J239" i="8"/>
  <c r="I239" i="8"/>
  <c r="H239" i="8"/>
  <c r="J238" i="8"/>
  <c r="I238" i="8"/>
  <c r="H238" i="8"/>
  <c r="J237" i="8"/>
  <c r="I237" i="8"/>
  <c r="H237" i="8"/>
  <c r="J236" i="8"/>
  <c r="I236" i="8"/>
  <c r="H236" i="8"/>
  <c r="J235" i="8"/>
  <c r="I235" i="8"/>
  <c r="H235" i="8"/>
  <c r="J234" i="8"/>
  <c r="I234" i="8"/>
  <c r="H234" i="8"/>
  <c r="J233" i="8"/>
  <c r="I233" i="8"/>
  <c r="H233" i="8"/>
  <c r="J232" i="8"/>
  <c r="I232" i="8"/>
  <c r="H232" i="8"/>
  <c r="J231" i="8"/>
  <c r="I231" i="8"/>
  <c r="H231" i="8"/>
  <c r="J230" i="8"/>
  <c r="I230" i="8"/>
  <c r="H230" i="8"/>
  <c r="J229" i="8"/>
  <c r="I229" i="8"/>
  <c r="H229" i="8"/>
  <c r="J228" i="8"/>
  <c r="I228" i="8"/>
  <c r="H228" i="8"/>
  <c r="J227" i="8"/>
  <c r="I227" i="8"/>
  <c r="H227" i="8"/>
  <c r="J226" i="8"/>
  <c r="I226" i="8"/>
  <c r="H226" i="8"/>
  <c r="J225" i="8"/>
  <c r="I225" i="8"/>
  <c r="H225" i="8"/>
  <c r="J224" i="8"/>
  <c r="I224" i="8"/>
  <c r="H224" i="8"/>
  <c r="J223" i="8"/>
  <c r="I223" i="8"/>
  <c r="H223" i="8"/>
  <c r="J222" i="8"/>
  <c r="I222" i="8"/>
  <c r="H222" i="8"/>
  <c r="J221" i="8"/>
  <c r="I221" i="8"/>
  <c r="H221" i="8"/>
  <c r="J220" i="8"/>
  <c r="I220" i="8"/>
  <c r="H220" i="8"/>
  <c r="J219" i="8"/>
  <c r="I219" i="8"/>
  <c r="H219" i="8"/>
  <c r="J218" i="8"/>
  <c r="I218" i="8"/>
  <c r="H218" i="8"/>
  <c r="J217" i="8"/>
  <c r="I217" i="8"/>
  <c r="H217" i="8"/>
  <c r="J216" i="8"/>
  <c r="I216" i="8"/>
  <c r="H216" i="8"/>
  <c r="J215" i="8"/>
  <c r="I215" i="8"/>
  <c r="H215" i="8"/>
  <c r="J214" i="8"/>
  <c r="I214" i="8"/>
  <c r="H214" i="8"/>
  <c r="J213" i="8"/>
  <c r="I213" i="8"/>
  <c r="H213" i="8"/>
  <c r="J212" i="8"/>
  <c r="I212" i="8"/>
  <c r="H212" i="8"/>
  <c r="J211" i="8"/>
  <c r="I211" i="8"/>
  <c r="H211" i="8"/>
  <c r="J210" i="8"/>
  <c r="I210" i="8"/>
  <c r="H210" i="8"/>
  <c r="J209" i="8"/>
  <c r="I209" i="8"/>
  <c r="H209" i="8"/>
  <c r="J208" i="8"/>
  <c r="I208" i="8"/>
  <c r="H208" i="8"/>
  <c r="J207" i="8"/>
  <c r="I207" i="8"/>
  <c r="H207" i="8"/>
  <c r="J206" i="8"/>
  <c r="I206" i="8"/>
  <c r="H206" i="8"/>
  <c r="J205" i="8"/>
  <c r="I205" i="8"/>
  <c r="H205" i="8"/>
  <c r="J204" i="8"/>
  <c r="I204" i="8"/>
  <c r="H204" i="8"/>
  <c r="J203" i="8"/>
  <c r="I203" i="8"/>
  <c r="H203" i="8"/>
  <c r="J202" i="8"/>
  <c r="I202" i="8"/>
  <c r="H202" i="8"/>
  <c r="J201" i="8"/>
  <c r="I201" i="8"/>
  <c r="H201" i="8"/>
  <c r="J200" i="8"/>
  <c r="I200" i="8"/>
  <c r="H200" i="8"/>
  <c r="J199" i="8"/>
  <c r="I199" i="8"/>
  <c r="H199" i="8"/>
  <c r="J198" i="8"/>
  <c r="I198" i="8"/>
  <c r="H198" i="8"/>
  <c r="J197" i="8"/>
  <c r="I197" i="8"/>
  <c r="H197" i="8"/>
  <c r="J196" i="8"/>
  <c r="I196" i="8"/>
  <c r="H196" i="8"/>
  <c r="J195" i="8"/>
  <c r="I195" i="8"/>
  <c r="H195" i="8"/>
  <c r="J194" i="8"/>
  <c r="I194" i="8"/>
  <c r="H194" i="8"/>
  <c r="J193" i="8"/>
  <c r="I193" i="8"/>
  <c r="H193" i="8"/>
  <c r="J192" i="8"/>
  <c r="I192" i="8"/>
  <c r="H192" i="8"/>
  <c r="J191" i="8"/>
  <c r="I191" i="8"/>
  <c r="H191" i="8"/>
  <c r="J190" i="8"/>
  <c r="I190" i="8"/>
  <c r="H190" i="8"/>
  <c r="J189" i="8"/>
  <c r="I189" i="8"/>
  <c r="H189" i="8"/>
  <c r="J188" i="8"/>
  <c r="I188" i="8"/>
  <c r="H188" i="8"/>
  <c r="J187" i="8"/>
  <c r="I187" i="8"/>
  <c r="H187" i="8"/>
  <c r="J186" i="8"/>
  <c r="I186" i="8"/>
  <c r="H186" i="8"/>
  <c r="J185" i="8"/>
  <c r="I185" i="8"/>
  <c r="H185" i="8"/>
  <c r="J184" i="8"/>
  <c r="I184" i="8"/>
  <c r="H184" i="8"/>
  <c r="J183" i="8"/>
  <c r="I183" i="8"/>
  <c r="H183" i="8"/>
  <c r="J182" i="8"/>
  <c r="I182" i="8"/>
  <c r="H182" i="8"/>
  <c r="H181" i="8"/>
  <c r="H180" i="8"/>
  <c r="H179" i="8"/>
  <c r="H178" i="8"/>
  <c r="H177" i="8"/>
  <c r="J176" i="8"/>
  <c r="I176" i="8"/>
  <c r="H176" i="8"/>
  <c r="J175" i="8"/>
  <c r="I175" i="8"/>
  <c r="H175" i="8"/>
  <c r="J174" i="8"/>
  <c r="I174" i="8"/>
  <c r="H174" i="8"/>
  <c r="J173" i="8"/>
  <c r="I173" i="8"/>
  <c r="H173" i="8"/>
  <c r="J172" i="8"/>
  <c r="I172" i="8"/>
  <c r="H172" i="8"/>
  <c r="J171" i="8"/>
  <c r="I171" i="8"/>
  <c r="H171" i="8"/>
  <c r="J170" i="8"/>
  <c r="I170" i="8"/>
  <c r="H170" i="8"/>
  <c r="J169" i="8"/>
  <c r="I169" i="8"/>
  <c r="H169" i="8"/>
  <c r="J168" i="8"/>
  <c r="I168" i="8"/>
  <c r="H168" i="8"/>
  <c r="J167" i="8"/>
  <c r="I167" i="8"/>
  <c r="H167" i="8"/>
  <c r="J166" i="8"/>
  <c r="I166" i="8"/>
  <c r="H166" i="8"/>
  <c r="J165" i="8"/>
  <c r="I165" i="8"/>
  <c r="H164" i="8"/>
  <c r="H163" i="8"/>
  <c r="J162" i="8"/>
  <c r="I162" i="8"/>
  <c r="H162" i="8"/>
  <c r="J161" i="8"/>
  <c r="I161" i="8"/>
  <c r="H161" i="8"/>
  <c r="J160" i="8"/>
  <c r="I160" i="8"/>
  <c r="H160" i="8"/>
  <c r="J159" i="8"/>
  <c r="I159" i="8"/>
  <c r="H159" i="8"/>
  <c r="J157" i="8"/>
  <c r="I157" i="8"/>
  <c r="H157" i="8"/>
  <c r="J156" i="8"/>
  <c r="I156" i="8"/>
  <c r="H156" i="8"/>
  <c r="J155" i="8"/>
  <c r="I155" i="8"/>
  <c r="H155" i="8"/>
  <c r="J154" i="8"/>
  <c r="I154" i="8"/>
  <c r="H154" i="8"/>
  <c r="J153" i="8"/>
  <c r="I153" i="8"/>
  <c r="H153" i="8"/>
  <c r="J152" i="8"/>
  <c r="I152" i="8"/>
  <c r="H152" i="8"/>
  <c r="J151" i="8"/>
  <c r="I151" i="8"/>
  <c r="H151" i="8"/>
  <c r="J150" i="8"/>
  <c r="I150" i="8"/>
  <c r="H150" i="8"/>
  <c r="J149" i="8"/>
  <c r="I149" i="8"/>
  <c r="H149" i="8"/>
  <c r="J148" i="8"/>
  <c r="I148" i="8"/>
  <c r="H148" i="8"/>
  <c r="J147" i="8"/>
  <c r="I147" i="8"/>
  <c r="H147" i="8"/>
  <c r="J146" i="8"/>
  <c r="I146" i="8"/>
  <c r="H146" i="8"/>
  <c r="J145" i="8"/>
  <c r="I145" i="8"/>
  <c r="H145" i="8"/>
  <c r="J144" i="8"/>
  <c r="I144" i="8"/>
  <c r="H144" i="8"/>
  <c r="J143" i="8"/>
  <c r="I143" i="8"/>
  <c r="H143" i="8"/>
  <c r="J141" i="8"/>
  <c r="I141" i="8"/>
  <c r="H141" i="8"/>
  <c r="J140" i="8"/>
  <c r="I140" i="8"/>
  <c r="H140" i="8"/>
  <c r="J139" i="8"/>
  <c r="I139" i="8"/>
  <c r="H139" i="8"/>
  <c r="J138" i="8"/>
  <c r="I138" i="8"/>
  <c r="H138" i="8"/>
  <c r="J137" i="8"/>
  <c r="I137" i="8"/>
  <c r="H137" i="8"/>
  <c r="J136" i="8"/>
  <c r="I136" i="8"/>
  <c r="H136" i="8"/>
  <c r="J135" i="8"/>
  <c r="I135" i="8"/>
  <c r="H135" i="8"/>
  <c r="J134" i="8"/>
  <c r="I134" i="8"/>
  <c r="H134" i="8"/>
  <c r="J133" i="8"/>
  <c r="I133" i="8"/>
  <c r="H133" i="8"/>
  <c r="J132" i="8"/>
  <c r="I132" i="8"/>
  <c r="H132" i="8"/>
  <c r="J131" i="8"/>
  <c r="I131" i="8"/>
  <c r="H131" i="8"/>
  <c r="J130" i="8"/>
  <c r="I130" i="8"/>
  <c r="H130" i="8"/>
  <c r="J129" i="8"/>
  <c r="I129" i="8"/>
  <c r="H129" i="8"/>
  <c r="J128" i="8"/>
  <c r="I128" i="8"/>
  <c r="H128" i="8"/>
  <c r="J127" i="8"/>
  <c r="I127" i="8"/>
  <c r="H127" i="8"/>
  <c r="J126" i="8"/>
  <c r="I126" i="8"/>
  <c r="H126" i="8"/>
  <c r="J124" i="8"/>
  <c r="I124" i="8"/>
  <c r="H124" i="8"/>
  <c r="J123" i="8"/>
  <c r="I123" i="8"/>
  <c r="H123" i="8"/>
  <c r="J122" i="8"/>
  <c r="I122" i="8"/>
  <c r="H122" i="8"/>
  <c r="J121" i="8"/>
  <c r="I121" i="8"/>
  <c r="H121" i="8"/>
  <c r="J120" i="8"/>
  <c r="I120" i="8"/>
  <c r="H120" i="8"/>
  <c r="J119" i="8"/>
  <c r="I119" i="8"/>
  <c r="H119" i="8"/>
  <c r="J118" i="8"/>
  <c r="I118" i="8"/>
  <c r="H118" i="8"/>
  <c r="J117" i="8"/>
  <c r="I117" i="8"/>
  <c r="H117" i="8"/>
  <c r="J116" i="8"/>
  <c r="I116" i="8"/>
  <c r="H116" i="8"/>
  <c r="J115" i="8"/>
  <c r="I115" i="8"/>
  <c r="H115" i="8"/>
  <c r="J114" i="8"/>
  <c r="I114" i="8"/>
  <c r="H114" i="8"/>
  <c r="J113" i="8"/>
  <c r="I113" i="8"/>
  <c r="H113" i="8"/>
  <c r="J112" i="8"/>
  <c r="I112" i="8"/>
  <c r="H112" i="8"/>
  <c r="J111" i="8"/>
  <c r="I111" i="8"/>
  <c r="H111" i="8"/>
  <c r="J110" i="8"/>
  <c r="I110" i="8"/>
  <c r="H110" i="8"/>
  <c r="J109" i="8"/>
  <c r="I109" i="8"/>
  <c r="H109" i="8"/>
  <c r="J108" i="8"/>
  <c r="I108" i="8"/>
  <c r="H108" i="8"/>
  <c r="J107" i="8"/>
  <c r="I107" i="8"/>
  <c r="H107" i="8"/>
  <c r="J106" i="8"/>
  <c r="I106" i="8"/>
  <c r="H106" i="8"/>
  <c r="J105" i="8"/>
  <c r="I105" i="8"/>
  <c r="H105" i="8"/>
  <c r="J104" i="8"/>
  <c r="I104" i="8"/>
  <c r="H104" i="8"/>
  <c r="J103" i="8"/>
  <c r="I103" i="8"/>
  <c r="H103" i="8"/>
  <c r="J102" i="8"/>
  <c r="I102" i="8"/>
  <c r="H102" i="8"/>
  <c r="J101" i="8"/>
  <c r="I101" i="8"/>
  <c r="H101" i="8"/>
  <c r="J100" i="8"/>
  <c r="I100" i="8"/>
  <c r="H100" i="8"/>
  <c r="J99" i="8"/>
  <c r="I99" i="8"/>
  <c r="H99" i="8"/>
  <c r="J98" i="8"/>
  <c r="I98" i="8"/>
  <c r="H98" i="8"/>
  <c r="J97" i="8"/>
  <c r="I97" i="8"/>
  <c r="H97" i="8"/>
  <c r="J96" i="8"/>
  <c r="I96" i="8"/>
  <c r="H96" i="8"/>
  <c r="J95" i="8"/>
  <c r="I95" i="8"/>
  <c r="H95" i="8"/>
  <c r="J94" i="8"/>
  <c r="I94" i="8"/>
  <c r="H94" i="8"/>
  <c r="J93" i="8"/>
  <c r="I93" i="8"/>
  <c r="H93" i="8"/>
  <c r="J92" i="8"/>
  <c r="I92" i="8"/>
  <c r="H92" i="8"/>
  <c r="J91" i="8"/>
  <c r="I91" i="8"/>
  <c r="H91" i="8"/>
  <c r="J90" i="8"/>
  <c r="I90" i="8"/>
  <c r="H90" i="8"/>
  <c r="J89" i="8"/>
  <c r="I89" i="8"/>
  <c r="H89" i="8"/>
  <c r="J88" i="8"/>
  <c r="I88" i="8"/>
  <c r="H88" i="8"/>
  <c r="J87" i="8"/>
  <c r="I87" i="8"/>
  <c r="H87" i="8"/>
  <c r="J86" i="8"/>
  <c r="I86" i="8"/>
  <c r="H86" i="8"/>
  <c r="J85" i="8"/>
  <c r="I85" i="8"/>
  <c r="H85" i="8"/>
  <c r="J84" i="8"/>
  <c r="I84" i="8"/>
  <c r="H84" i="8"/>
  <c r="J83" i="8"/>
  <c r="I83" i="8"/>
  <c r="H83" i="8"/>
  <c r="J82" i="8"/>
  <c r="I82" i="8"/>
  <c r="H82" i="8"/>
  <c r="J81" i="8"/>
  <c r="I81" i="8"/>
  <c r="H81" i="8"/>
  <c r="J80" i="8"/>
  <c r="I80" i="8"/>
  <c r="H80" i="8"/>
  <c r="J79" i="8"/>
  <c r="I79" i="8"/>
  <c r="H79" i="8"/>
  <c r="J78" i="8"/>
  <c r="I78" i="8"/>
  <c r="H78" i="8"/>
  <c r="J77" i="8"/>
  <c r="I77" i="8"/>
  <c r="H77" i="8"/>
  <c r="J76" i="8"/>
  <c r="I76" i="8"/>
  <c r="H76" i="8"/>
  <c r="J75" i="8"/>
  <c r="I75" i="8"/>
  <c r="H75" i="8"/>
  <c r="J74" i="8"/>
  <c r="I74" i="8"/>
  <c r="H74" i="8"/>
  <c r="J73" i="8"/>
  <c r="I73" i="8"/>
  <c r="H73" i="8"/>
  <c r="J72" i="8"/>
  <c r="I72" i="8"/>
  <c r="H72" i="8"/>
  <c r="J71" i="8"/>
  <c r="I71" i="8"/>
  <c r="H71" i="8"/>
  <c r="J70" i="8"/>
  <c r="I70" i="8"/>
  <c r="H70" i="8"/>
  <c r="J69" i="8"/>
  <c r="I69" i="8"/>
  <c r="H69" i="8"/>
  <c r="J68" i="8"/>
  <c r="I68" i="8"/>
  <c r="H68" i="8"/>
  <c r="J67" i="8"/>
  <c r="I67" i="8"/>
  <c r="H67" i="8"/>
  <c r="J66" i="8"/>
  <c r="I66" i="8"/>
  <c r="H66" i="8"/>
  <c r="J65" i="8"/>
  <c r="I65" i="8"/>
  <c r="H65" i="8"/>
  <c r="J64" i="8"/>
  <c r="I64" i="8"/>
  <c r="H64" i="8"/>
  <c r="J63" i="8"/>
  <c r="I63" i="8"/>
  <c r="H63" i="8"/>
  <c r="J62" i="8"/>
  <c r="I62" i="8"/>
  <c r="H62" i="8"/>
  <c r="J61" i="8"/>
  <c r="I61" i="8"/>
  <c r="H61" i="8"/>
  <c r="J60" i="8"/>
  <c r="I60" i="8"/>
  <c r="H60" i="8"/>
  <c r="J59" i="8"/>
  <c r="I59" i="8"/>
  <c r="H59" i="8"/>
  <c r="J58" i="8"/>
  <c r="I58" i="8"/>
  <c r="H58" i="8"/>
  <c r="J57" i="8"/>
  <c r="I57" i="8"/>
  <c r="H57" i="8"/>
  <c r="J56" i="8"/>
  <c r="I56" i="8"/>
  <c r="H56" i="8"/>
  <c r="J55" i="8"/>
  <c r="I55" i="8"/>
  <c r="H55" i="8"/>
  <c r="J54" i="8"/>
  <c r="I54" i="8"/>
  <c r="H54" i="8"/>
  <c r="J53" i="8"/>
  <c r="I53" i="8"/>
  <c r="H53" i="8"/>
  <c r="J52" i="8"/>
  <c r="I52" i="8"/>
  <c r="H52" i="8"/>
  <c r="J51" i="8"/>
  <c r="I51" i="8"/>
  <c r="H51" i="8"/>
  <c r="J50" i="8"/>
  <c r="I50" i="8"/>
  <c r="H50" i="8"/>
  <c r="J49" i="8"/>
  <c r="I49" i="8"/>
  <c r="H49" i="8"/>
  <c r="J48" i="8"/>
  <c r="I48" i="8"/>
  <c r="H48" i="8"/>
  <c r="J47" i="8"/>
  <c r="I47" i="8"/>
  <c r="H47" i="8"/>
  <c r="J46" i="8"/>
  <c r="I46" i="8"/>
  <c r="H46" i="8"/>
  <c r="J45" i="8"/>
  <c r="I45" i="8"/>
  <c r="H45" i="8"/>
  <c r="J44" i="8"/>
  <c r="I44" i="8"/>
  <c r="H44" i="8"/>
  <c r="J43" i="8"/>
  <c r="I43" i="8"/>
  <c r="H43" i="8"/>
  <c r="J42" i="8"/>
  <c r="I42" i="8"/>
  <c r="H42" i="8"/>
  <c r="J41" i="8"/>
  <c r="I41" i="8"/>
  <c r="H41" i="8"/>
  <c r="J40" i="8"/>
  <c r="I40" i="8"/>
  <c r="H40" i="8"/>
  <c r="J39" i="8"/>
  <c r="I39" i="8"/>
  <c r="H39" i="8"/>
  <c r="J38" i="8"/>
  <c r="I38" i="8"/>
  <c r="H38" i="8"/>
  <c r="J37" i="8"/>
  <c r="I37" i="8"/>
  <c r="H37" i="8"/>
  <c r="J36" i="8"/>
  <c r="I36" i="8"/>
  <c r="H36" i="8"/>
  <c r="J35" i="8"/>
  <c r="I35" i="8"/>
  <c r="H35" i="8"/>
  <c r="J34" i="8"/>
  <c r="I34" i="8"/>
  <c r="H34" i="8"/>
  <c r="J33" i="8"/>
  <c r="I33" i="8"/>
  <c r="H33" i="8"/>
  <c r="J32" i="8"/>
  <c r="I32" i="8"/>
  <c r="H32" i="8"/>
  <c r="J31" i="8"/>
  <c r="I31" i="8"/>
  <c r="H31" i="8"/>
  <c r="J30" i="8"/>
  <c r="I30" i="8"/>
  <c r="H30" i="8"/>
  <c r="J29" i="8"/>
  <c r="I29" i="8"/>
  <c r="H29" i="8"/>
  <c r="J28" i="8"/>
  <c r="I28" i="8"/>
  <c r="H28" i="8"/>
  <c r="J27" i="8"/>
  <c r="I27" i="8"/>
  <c r="H27" i="8"/>
  <c r="J26" i="8"/>
  <c r="I26" i="8"/>
  <c r="H26" i="8"/>
  <c r="J25" i="8"/>
  <c r="I25" i="8"/>
  <c r="H25" i="8"/>
  <c r="J24" i="8"/>
  <c r="I24" i="8"/>
  <c r="H24" i="8"/>
  <c r="J23" i="8"/>
  <c r="I23" i="8"/>
  <c r="H23" i="8"/>
  <c r="J22" i="8"/>
  <c r="I22" i="8"/>
  <c r="H22" i="8"/>
  <c r="J21" i="8"/>
  <c r="I21" i="8"/>
  <c r="H21" i="8"/>
  <c r="J20" i="8"/>
  <c r="I20" i="8"/>
  <c r="H20" i="8"/>
  <c r="J19" i="8"/>
  <c r="I19" i="8"/>
  <c r="H19" i="8"/>
  <c r="J18" i="8"/>
  <c r="I18" i="8"/>
  <c r="H18" i="8"/>
  <c r="J17" i="8"/>
  <c r="I17" i="8"/>
  <c r="H17" i="8"/>
  <c r="J16" i="8"/>
  <c r="I16" i="8"/>
  <c r="H16" i="8"/>
  <c r="J15" i="8"/>
  <c r="I15" i="8"/>
  <c r="H15" i="8"/>
  <c r="J14" i="8"/>
  <c r="I14" i="8"/>
  <c r="H14" i="8"/>
  <c r="J13" i="8"/>
  <c r="I13" i="8"/>
  <c r="H13" i="8"/>
  <c r="J12" i="8"/>
  <c r="I12" i="8"/>
  <c r="H12" i="8"/>
  <c r="J11" i="8"/>
  <c r="I11" i="8"/>
  <c r="H11" i="8"/>
  <c r="J10" i="8"/>
  <c r="I10" i="8"/>
  <c r="H10" i="8"/>
  <c r="J9" i="8"/>
  <c r="I9" i="8"/>
  <c r="H9" i="8"/>
  <c r="J8" i="8"/>
  <c r="I8" i="8"/>
  <c r="H8" i="8"/>
  <c r="J264" i="5"/>
  <c r="I264" i="5"/>
  <c r="H264" i="5"/>
  <c r="J263" i="5"/>
  <c r="I263" i="5"/>
  <c r="H263" i="5"/>
  <c r="J262" i="5"/>
  <c r="I262" i="5"/>
  <c r="H262" i="5"/>
  <c r="J260" i="5"/>
  <c r="I260" i="5"/>
  <c r="H260" i="5"/>
  <c r="J259" i="5"/>
  <c r="I259" i="5"/>
  <c r="H259" i="5"/>
  <c r="J258" i="5"/>
  <c r="I258" i="5"/>
  <c r="H258" i="5"/>
  <c r="J257" i="5"/>
  <c r="I257" i="5"/>
  <c r="H257" i="5"/>
  <c r="J256" i="5"/>
  <c r="I256" i="5"/>
  <c r="H256" i="5"/>
  <c r="J255" i="5"/>
  <c r="I255" i="5"/>
  <c r="H255" i="5"/>
  <c r="J253" i="5"/>
  <c r="I253" i="5"/>
  <c r="H253" i="5"/>
  <c r="J252" i="5"/>
  <c r="I252" i="5"/>
  <c r="H252" i="5"/>
  <c r="J251" i="5"/>
  <c r="I251" i="5"/>
  <c r="H251" i="5"/>
  <c r="J250" i="5"/>
  <c r="I250" i="5"/>
  <c r="H250" i="5"/>
  <c r="J249" i="5"/>
  <c r="I249" i="5"/>
  <c r="H249" i="5"/>
  <c r="J248" i="5"/>
  <c r="I248" i="5"/>
  <c r="H248" i="5"/>
  <c r="J247" i="5"/>
  <c r="I247" i="5"/>
  <c r="H247" i="5"/>
  <c r="J246" i="5"/>
  <c r="I246" i="5"/>
  <c r="H246" i="5"/>
  <c r="J245" i="5"/>
  <c r="I245" i="5"/>
  <c r="H245" i="5"/>
  <c r="J244" i="5"/>
  <c r="I244" i="5"/>
  <c r="H244" i="5"/>
  <c r="J243" i="5"/>
  <c r="I243" i="5"/>
  <c r="H243" i="5"/>
  <c r="J242" i="5"/>
  <c r="I242" i="5"/>
  <c r="H242" i="5"/>
  <c r="J241" i="5"/>
  <c r="I241" i="5"/>
  <c r="H241" i="5"/>
  <c r="J240" i="5"/>
  <c r="I240" i="5"/>
  <c r="H240" i="5"/>
  <c r="J239" i="5"/>
  <c r="I239" i="5"/>
  <c r="H239" i="5"/>
  <c r="J238" i="5"/>
  <c r="I238" i="5"/>
  <c r="H238" i="5"/>
  <c r="J237" i="5"/>
  <c r="I237" i="5"/>
  <c r="H237" i="5"/>
  <c r="J236" i="5"/>
  <c r="I236" i="5"/>
  <c r="H236" i="5"/>
  <c r="J235" i="5"/>
  <c r="I235" i="5"/>
  <c r="H235" i="5"/>
  <c r="J234" i="5"/>
  <c r="I234" i="5"/>
  <c r="H234" i="5"/>
  <c r="J233" i="5"/>
  <c r="I233" i="5"/>
  <c r="H233" i="5"/>
  <c r="J232" i="5"/>
  <c r="I232" i="5"/>
  <c r="H232" i="5"/>
  <c r="J231" i="5"/>
  <c r="I231" i="5"/>
  <c r="H231" i="5"/>
  <c r="J230" i="5"/>
  <c r="I230" i="5"/>
  <c r="H230" i="5"/>
  <c r="J229" i="5"/>
  <c r="I229" i="5"/>
  <c r="H229" i="5"/>
  <c r="J228" i="5"/>
  <c r="I228" i="5"/>
  <c r="H228" i="5"/>
  <c r="J227" i="5"/>
  <c r="I227" i="5"/>
  <c r="H227" i="5"/>
  <c r="J226" i="5"/>
  <c r="I226" i="5"/>
  <c r="H226" i="5"/>
  <c r="J225" i="5"/>
  <c r="I225" i="5"/>
  <c r="H225" i="5"/>
  <c r="J224" i="5"/>
  <c r="I224" i="5"/>
  <c r="H224" i="5"/>
  <c r="J223" i="5"/>
  <c r="I223" i="5"/>
  <c r="H223" i="5"/>
  <c r="J222" i="5"/>
  <c r="I222" i="5"/>
  <c r="H222" i="5"/>
  <c r="J221" i="5"/>
  <c r="I221" i="5"/>
  <c r="H221" i="5"/>
  <c r="J220" i="5"/>
  <c r="I220" i="5"/>
  <c r="H220" i="5"/>
  <c r="J219" i="5"/>
  <c r="I219" i="5"/>
  <c r="H219" i="5"/>
  <c r="J218" i="5"/>
  <c r="I218" i="5"/>
  <c r="H218" i="5"/>
  <c r="J217" i="5"/>
  <c r="I217" i="5"/>
  <c r="H217" i="5"/>
  <c r="J216" i="5"/>
  <c r="I216" i="5"/>
  <c r="H216" i="5"/>
  <c r="J215" i="5"/>
  <c r="I215" i="5"/>
  <c r="H215" i="5"/>
  <c r="J214" i="5"/>
  <c r="I214" i="5"/>
  <c r="H214" i="5"/>
  <c r="J213" i="5"/>
  <c r="I213" i="5"/>
  <c r="H213" i="5"/>
  <c r="J212" i="5"/>
  <c r="I212" i="5"/>
  <c r="H212" i="5"/>
  <c r="J211" i="5"/>
  <c r="I211" i="5"/>
  <c r="H211" i="5"/>
  <c r="J210" i="5"/>
  <c r="I210" i="5"/>
  <c r="H210" i="5"/>
  <c r="J209" i="5"/>
  <c r="I209" i="5"/>
  <c r="H209" i="5"/>
  <c r="J208" i="5"/>
  <c r="I208" i="5"/>
  <c r="H208" i="5"/>
  <c r="J207" i="5"/>
  <c r="I207" i="5"/>
  <c r="H207" i="5"/>
  <c r="J206" i="5"/>
  <c r="I206" i="5"/>
  <c r="H206" i="5"/>
  <c r="J205" i="5"/>
  <c r="I205" i="5"/>
  <c r="H205" i="5"/>
  <c r="J204" i="5"/>
  <c r="I204" i="5"/>
  <c r="H204" i="5"/>
  <c r="J203" i="5"/>
  <c r="I203" i="5"/>
  <c r="H203" i="5"/>
  <c r="J202" i="5"/>
  <c r="I202" i="5"/>
  <c r="H202" i="5"/>
  <c r="J201" i="5"/>
  <c r="I201" i="5"/>
  <c r="H201" i="5"/>
  <c r="J200" i="5"/>
  <c r="I200" i="5"/>
  <c r="H200" i="5"/>
  <c r="J199" i="5"/>
  <c r="I199" i="5"/>
  <c r="H199" i="5"/>
  <c r="J198" i="5"/>
  <c r="I198" i="5"/>
  <c r="H198" i="5"/>
  <c r="J197" i="5"/>
  <c r="I197" i="5"/>
  <c r="H197" i="5"/>
  <c r="J196" i="5"/>
  <c r="I196" i="5"/>
  <c r="H196" i="5"/>
  <c r="J195" i="5"/>
  <c r="I195" i="5"/>
  <c r="H195" i="5"/>
  <c r="J194" i="5"/>
  <c r="I194" i="5"/>
  <c r="H194" i="5"/>
  <c r="J193" i="5"/>
  <c r="I193" i="5"/>
  <c r="H193" i="5"/>
  <c r="J192" i="5"/>
  <c r="I192" i="5"/>
  <c r="H192" i="5"/>
  <c r="J191" i="5"/>
  <c r="I191" i="5"/>
  <c r="H191" i="5"/>
  <c r="J190" i="5"/>
  <c r="I190" i="5"/>
  <c r="H190" i="5"/>
  <c r="J189" i="5"/>
  <c r="I189" i="5"/>
  <c r="H189" i="5"/>
  <c r="J188" i="5"/>
  <c r="I188" i="5"/>
  <c r="H188" i="5"/>
  <c r="J187" i="5"/>
  <c r="I187" i="5"/>
  <c r="H187" i="5"/>
  <c r="J186" i="5"/>
  <c r="I186" i="5"/>
  <c r="H186" i="5"/>
  <c r="J185" i="5"/>
  <c r="I185" i="5"/>
  <c r="H185" i="5"/>
  <c r="J184" i="5"/>
  <c r="I184" i="5"/>
  <c r="H184" i="5"/>
  <c r="J183" i="5"/>
  <c r="I183" i="5"/>
  <c r="H183" i="5"/>
  <c r="J182" i="5"/>
  <c r="I182" i="5"/>
  <c r="H182" i="5"/>
  <c r="H181" i="5"/>
  <c r="H180" i="5"/>
  <c r="H179" i="5"/>
  <c r="H178" i="5"/>
  <c r="H177" i="5"/>
  <c r="J176" i="5"/>
  <c r="I176" i="5"/>
  <c r="H176" i="5"/>
  <c r="J175" i="5"/>
  <c r="I175" i="5"/>
  <c r="H175" i="5"/>
  <c r="J174" i="5"/>
  <c r="I174" i="5"/>
  <c r="H174" i="5"/>
  <c r="J173" i="5"/>
  <c r="I173" i="5"/>
  <c r="H173" i="5"/>
  <c r="J172" i="5"/>
  <c r="I172" i="5"/>
  <c r="H172" i="5"/>
  <c r="J171" i="5"/>
  <c r="I171" i="5"/>
  <c r="H171" i="5"/>
  <c r="J170" i="5"/>
  <c r="I170" i="5"/>
  <c r="H170" i="5"/>
  <c r="J169" i="5"/>
  <c r="I169" i="5"/>
  <c r="H169" i="5"/>
  <c r="J168" i="5"/>
  <c r="I168" i="5"/>
  <c r="H168" i="5"/>
  <c r="J167" i="5"/>
  <c r="I167" i="5"/>
  <c r="H167" i="5"/>
  <c r="J166" i="5"/>
  <c r="I166" i="5"/>
  <c r="H166" i="5"/>
  <c r="J165" i="5"/>
  <c r="I165" i="5"/>
  <c r="H164" i="5"/>
  <c r="H163" i="5"/>
  <c r="J162" i="5"/>
  <c r="I162" i="5"/>
  <c r="H162" i="5"/>
  <c r="J161" i="5"/>
  <c r="I161" i="5"/>
  <c r="H161" i="5"/>
  <c r="J160" i="5"/>
  <c r="I160" i="5"/>
  <c r="H160" i="5"/>
  <c r="J159" i="5"/>
  <c r="I159" i="5"/>
  <c r="H159" i="5"/>
  <c r="J157" i="5"/>
  <c r="I157" i="5"/>
  <c r="H157" i="5"/>
  <c r="J156" i="5"/>
  <c r="I156" i="5"/>
  <c r="H156" i="5"/>
  <c r="J155" i="5"/>
  <c r="I155" i="5"/>
  <c r="H155" i="5"/>
  <c r="J154" i="5"/>
  <c r="I154" i="5"/>
  <c r="H154" i="5"/>
  <c r="J153" i="5"/>
  <c r="I153" i="5"/>
  <c r="H153" i="5"/>
  <c r="J152" i="5"/>
  <c r="I152" i="5"/>
  <c r="H152" i="5"/>
  <c r="J151" i="5"/>
  <c r="I151" i="5"/>
  <c r="H151" i="5"/>
  <c r="J150" i="5"/>
  <c r="I150" i="5"/>
  <c r="H150" i="5"/>
  <c r="J149" i="5"/>
  <c r="I149" i="5"/>
  <c r="H149" i="5"/>
  <c r="J148" i="5"/>
  <c r="I148" i="5"/>
  <c r="H148" i="5"/>
  <c r="J147" i="5"/>
  <c r="I147" i="5"/>
  <c r="H147" i="5"/>
  <c r="J146" i="5"/>
  <c r="I146" i="5"/>
  <c r="H146" i="5"/>
  <c r="J145" i="5"/>
  <c r="I145" i="5"/>
  <c r="H145" i="5"/>
  <c r="J144" i="5"/>
  <c r="I144" i="5"/>
  <c r="H144" i="5"/>
  <c r="J143" i="5"/>
  <c r="I143" i="5"/>
  <c r="H143" i="5"/>
  <c r="J141" i="5"/>
  <c r="I141" i="5"/>
  <c r="H141" i="5"/>
  <c r="J140" i="5"/>
  <c r="I140" i="5"/>
  <c r="H140" i="5"/>
  <c r="J139" i="5"/>
  <c r="I139" i="5"/>
  <c r="H139" i="5"/>
  <c r="J138" i="5"/>
  <c r="I138" i="5"/>
  <c r="H138" i="5"/>
  <c r="J137" i="5"/>
  <c r="I137" i="5"/>
  <c r="H137" i="5"/>
  <c r="J136" i="5"/>
  <c r="I136" i="5"/>
  <c r="H136" i="5"/>
  <c r="J135" i="5"/>
  <c r="I135" i="5"/>
  <c r="H135" i="5"/>
  <c r="J134" i="5"/>
  <c r="I134" i="5"/>
  <c r="H134" i="5"/>
  <c r="J133" i="5"/>
  <c r="I133" i="5"/>
  <c r="H133" i="5"/>
  <c r="J132" i="5"/>
  <c r="I132" i="5"/>
  <c r="H132" i="5"/>
  <c r="J131" i="5"/>
  <c r="I131" i="5"/>
  <c r="H131" i="5"/>
  <c r="J130" i="5"/>
  <c r="I130" i="5"/>
  <c r="H130" i="5"/>
  <c r="J129" i="5"/>
  <c r="I129" i="5"/>
  <c r="H129" i="5"/>
  <c r="J128" i="5"/>
  <c r="I128" i="5"/>
  <c r="H128" i="5"/>
  <c r="J127" i="5"/>
  <c r="I127" i="5"/>
  <c r="H127" i="5"/>
  <c r="J126" i="5"/>
  <c r="I126" i="5"/>
  <c r="H126" i="5"/>
  <c r="J124" i="5"/>
  <c r="I124" i="5"/>
  <c r="H124" i="5"/>
  <c r="J123" i="5"/>
  <c r="I123" i="5"/>
  <c r="H123" i="5"/>
  <c r="J122" i="5"/>
  <c r="I122" i="5"/>
  <c r="H122" i="5"/>
  <c r="J121" i="5"/>
  <c r="I121" i="5"/>
  <c r="H121" i="5"/>
  <c r="J120" i="5"/>
  <c r="I120" i="5"/>
  <c r="H120" i="5"/>
  <c r="J119" i="5"/>
  <c r="I119" i="5"/>
  <c r="H119" i="5"/>
  <c r="J118" i="5"/>
  <c r="I118" i="5"/>
  <c r="H118" i="5"/>
  <c r="J117" i="5"/>
  <c r="I117" i="5"/>
  <c r="H117" i="5"/>
  <c r="J116" i="5"/>
  <c r="I116" i="5"/>
  <c r="H116" i="5"/>
  <c r="J115" i="5"/>
  <c r="I115" i="5"/>
  <c r="H115" i="5"/>
  <c r="J114" i="5"/>
  <c r="I114" i="5"/>
  <c r="H114" i="5"/>
  <c r="J113" i="5"/>
  <c r="I113" i="5"/>
  <c r="H113" i="5"/>
  <c r="J112" i="5"/>
  <c r="I112" i="5"/>
  <c r="H112" i="5"/>
  <c r="J111" i="5"/>
  <c r="I111" i="5"/>
  <c r="H111" i="5"/>
  <c r="J110" i="5"/>
  <c r="I110" i="5"/>
  <c r="H110" i="5"/>
  <c r="J109" i="5"/>
  <c r="I109" i="5"/>
  <c r="H109" i="5"/>
  <c r="J108" i="5"/>
  <c r="I108" i="5"/>
  <c r="H108" i="5"/>
  <c r="J107" i="5"/>
  <c r="I107" i="5"/>
  <c r="H107" i="5"/>
  <c r="J106" i="5"/>
  <c r="I106" i="5"/>
  <c r="H106" i="5"/>
  <c r="J105" i="5"/>
  <c r="I105" i="5"/>
  <c r="H105" i="5"/>
  <c r="J104" i="5"/>
  <c r="I104" i="5"/>
  <c r="H104" i="5"/>
  <c r="J103" i="5"/>
  <c r="I103" i="5"/>
  <c r="H103" i="5"/>
  <c r="J102" i="5"/>
  <c r="I102" i="5"/>
  <c r="H102" i="5"/>
  <c r="J101" i="5"/>
  <c r="I101" i="5"/>
  <c r="H101" i="5"/>
  <c r="J100" i="5"/>
  <c r="I100" i="5"/>
  <c r="H100" i="5"/>
  <c r="J99" i="5"/>
  <c r="I99" i="5"/>
  <c r="H99" i="5"/>
  <c r="J98" i="5"/>
  <c r="I98" i="5"/>
  <c r="H98" i="5"/>
  <c r="J97" i="5"/>
  <c r="I97" i="5"/>
  <c r="H97" i="5"/>
  <c r="J96" i="5"/>
  <c r="I96" i="5"/>
  <c r="H96" i="5"/>
  <c r="J95" i="5"/>
  <c r="I95" i="5"/>
  <c r="H95" i="5"/>
  <c r="J94" i="5"/>
  <c r="I94" i="5"/>
  <c r="H94" i="5"/>
  <c r="J93" i="5"/>
  <c r="I93" i="5"/>
  <c r="H93" i="5"/>
  <c r="J92" i="5"/>
  <c r="I92" i="5"/>
  <c r="H92" i="5"/>
  <c r="J91" i="5"/>
  <c r="I91" i="5"/>
  <c r="H91" i="5"/>
  <c r="J90" i="5"/>
  <c r="I90" i="5"/>
  <c r="H90" i="5"/>
  <c r="J89" i="5"/>
  <c r="I89" i="5"/>
  <c r="H89" i="5"/>
  <c r="J88" i="5"/>
  <c r="I88" i="5"/>
  <c r="H88" i="5"/>
  <c r="J87" i="5"/>
  <c r="I87" i="5"/>
  <c r="H87" i="5"/>
  <c r="J86" i="5"/>
  <c r="I86" i="5"/>
  <c r="H86" i="5"/>
  <c r="J85" i="5"/>
  <c r="I85" i="5"/>
  <c r="H85" i="5"/>
  <c r="J84" i="5"/>
  <c r="I84" i="5"/>
  <c r="H84" i="5"/>
  <c r="J83" i="5"/>
  <c r="I83" i="5"/>
  <c r="H83" i="5"/>
  <c r="J82" i="5"/>
  <c r="I82" i="5"/>
  <c r="H82" i="5"/>
  <c r="J81" i="5"/>
  <c r="I81" i="5"/>
  <c r="H81" i="5"/>
  <c r="J80" i="5"/>
  <c r="I80" i="5"/>
  <c r="H80" i="5"/>
  <c r="J79" i="5"/>
  <c r="I79" i="5"/>
  <c r="H79" i="5"/>
  <c r="J78" i="5"/>
  <c r="I78" i="5"/>
  <c r="H78" i="5"/>
  <c r="J77" i="5"/>
  <c r="I77" i="5"/>
  <c r="H77" i="5"/>
  <c r="J76" i="5"/>
  <c r="I76" i="5"/>
  <c r="H76" i="5"/>
  <c r="J75" i="5"/>
  <c r="I75" i="5"/>
  <c r="H75" i="5"/>
  <c r="J74" i="5"/>
  <c r="I74" i="5"/>
  <c r="H74" i="5"/>
  <c r="J73" i="5"/>
  <c r="I73" i="5"/>
  <c r="H73" i="5"/>
  <c r="J72" i="5"/>
  <c r="I72" i="5"/>
  <c r="H72" i="5"/>
  <c r="J71" i="5"/>
  <c r="I71" i="5"/>
  <c r="H71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6" i="5"/>
  <c r="I56" i="5"/>
  <c r="H56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9" i="5"/>
  <c r="I49" i="5"/>
  <c r="H49" i="5"/>
  <c r="J48" i="5"/>
  <c r="I48" i="5"/>
  <c r="H48" i="5"/>
  <c r="J47" i="5"/>
  <c r="I47" i="5"/>
  <c r="H47" i="5"/>
  <c r="J46" i="5"/>
  <c r="I46" i="5"/>
  <c r="H46" i="5"/>
  <c r="J45" i="5"/>
  <c r="I45" i="5"/>
  <c r="H45" i="5"/>
  <c r="J44" i="5"/>
  <c r="I44" i="5"/>
  <c r="H44" i="5"/>
  <c r="J43" i="5"/>
  <c r="I43" i="5"/>
  <c r="H43" i="5"/>
  <c r="J42" i="5"/>
  <c r="I42" i="5"/>
  <c r="H42" i="5"/>
  <c r="J41" i="5"/>
  <c r="I41" i="5"/>
  <c r="H41" i="5"/>
  <c r="J40" i="5"/>
  <c r="I40" i="5"/>
  <c r="H40" i="5"/>
  <c r="J39" i="5"/>
  <c r="I39" i="5"/>
  <c r="H39" i="5"/>
  <c r="J38" i="5"/>
  <c r="I38" i="5"/>
  <c r="H38" i="5"/>
  <c r="J37" i="5"/>
  <c r="I37" i="5"/>
  <c r="H37" i="5"/>
  <c r="J36" i="5"/>
  <c r="I36" i="5"/>
  <c r="H36" i="5"/>
  <c r="J35" i="5"/>
  <c r="I35" i="5"/>
  <c r="H35" i="5"/>
  <c r="J34" i="5"/>
  <c r="I34" i="5"/>
  <c r="H34" i="5"/>
  <c r="J33" i="5"/>
  <c r="I33" i="5"/>
  <c r="H33" i="5"/>
  <c r="J32" i="5"/>
  <c r="I32" i="5"/>
  <c r="H32" i="5"/>
  <c r="J31" i="5"/>
  <c r="I31" i="5"/>
  <c r="H31" i="5"/>
  <c r="J30" i="5"/>
  <c r="I30" i="5"/>
  <c r="H30" i="5"/>
  <c r="J29" i="5"/>
  <c r="I29" i="5"/>
  <c r="H29" i="5"/>
  <c r="J28" i="5"/>
  <c r="I28" i="5"/>
  <c r="H28" i="5"/>
  <c r="J27" i="5"/>
  <c r="I27" i="5"/>
  <c r="H27" i="5"/>
  <c r="J26" i="5"/>
  <c r="I26" i="5"/>
  <c r="H26" i="5"/>
  <c r="J25" i="5"/>
  <c r="I25" i="5"/>
  <c r="H25" i="5"/>
  <c r="J24" i="5"/>
  <c r="I24" i="5"/>
  <c r="H24" i="5"/>
  <c r="J23" i="5"/>
  <c r="I23" i="5"/>
  <c r="H23" i="5"/>
  <c r="J22" i="5"/>
  <c r="I22" i="5"/>
  <c r="H22" i="5"/>
  <c r="J21" i="5"/>
  <c r="I21" i="5"/>
  <c r="H21" i="5"/>
  <c r="J20" i="5"/>
  <c r="I20" i="5"/>
  <c r="H20" i="5"/>
  <c r="J19" i="5"/>
  <c r="I19" i="5"/>
  <c r="H19" i="5"/>
  <c r="J18" i="5"/>
  <c r="I18" i="5"/>
  <c r="H18" i="5"/>
  <c r="J17" i="5"/>
  <c r="I17" i="5"/>
  <c r="H17" i="5"/>
  <c r="J16" i="5"/>
  <c r="I16" i="5"/>
  <c r="H16" i="5"/>
  <c r="J15" i="5"/>
  <c r="I15" i="5"/>
  <c r="H15" i="5"/>
  <c r="J14" i="5"/>
  <c r="I14" i="5"/>
  <c r="H14" i="5"/>
  <c r="J13" i="5"/>
  <c r="I13" i="5"/>
  <c r="H13" i="5"/>
  <c r="J12" i="5"/>
  <c r="I12" i="5"/>
  <c r="H12" i="5"/>
  <c r="J11" i="5"/>
  <c r="I11" i="5"/>
  <c r="H11" i="5"/>
  <c r="J10" i="5"/>
  <c r="I10" i="5"/>
  <c r="H10" i="5"/>
  <c r="J9" i="5"/>
  <c r="I9" i="5"/>
  <c r="H9" i="5"/>
  <c r="J8" i="5"/>
  <c r="I8" i="5"/>
  <c r="H8" i="5"/>
  <c r="J264" i="4"/>
  <c r="I264" i="4"/>
  <c r="H264" i="4"/>
  <c r="J263" i="4"/>
  <c r="I263" i="4"/>
  <c r="H263" i="4"/>
  <c r="J262" i="4"/>
  <c r="I262" i="4"/>
  <c r="H262" i="4"/>
  <c r="J260" i="4"/>
  <c r="I260" i="4"/>
  <c r="H260" i="4"/>
  <c r="J259" i="4"/>
  <c r="I259" i="4"/>
  <c r="H259" i="4"/>
  <c r="J258" i="4"/>
  <c r="I258" i="4"/>
  <c r="H258" i="4"/>
  <c r="J257" i="4"/>
  <c r="I257" i="4"/>
  <c r="H257" i="4"/>
  <c r="J256" i="4"/>
  <c r="I256" i="4"/>
  <c r="H256" i="4"/>
  <c r="J255" i="4"/>
  <c r="I255" i="4"/>
  <c r="H255" i="4"/>
  <c r="J253" i="4"/>
  <c r="I253" i="4"/>
  <c r="H253" i="4"/>
  <c r="J252" i="4"/>
  <c r="I252" i="4"/>
  <c r="H252" i="4"/>
  <c r="J251" i="4"/>
  <c r="I251" i="4"/>
  <c r="H251" i="4"/>
  <c r="J250" i="4"/>
  <c r="I250" i="4"/>
  <c r="H250" i="4"/>
  <c r="J249" i="4"/>
  <c r="I249" i="4"/>
  <c r="H249" i="4"/>
  <c r="J248" i="4"/>
  <c r="I248" i="4"/>
  <c r="H248" i="4"/>
  <c r="J247" i="4"/>
  <c r="I247" i="4"/>
  <c r="H247" i="4"/>
  <c r="J246" i="4"/>
  <c r="I246" i="4"/>
  <c r="H246" i="4"/>
  <c r="J245" i="4"/>
  <c r="I245" i="4"/>
  <c r="H245" i="4"/>
  <c r="J244" i="4"/>
  <c r="I244" i="4"/>
  <c r="H244" i="4"/>
  <c r="J243" i="4"/>
  <c r="I243" i="4"/>
  <c r="H243" i="4"/>
  <c r="J242" i="4"/>
  <c r="I242" i="4"/>
  <c r="H242" i="4"/>
  <c r="J241" i="4"/>
  <c r="I241" i="4"/>
  <c r="H241" i="4"/>
  <c r="J240" i="4"/>
  <c r="I240" i="4"/>
  <c r="H240" i="4"/>
  <c r="J239" i="4"/>
  <c r="I239" i="4"/>
  <c r="H239" i="4"/>
  <c r="J238" i="4"/>
  <c r="I238" i="4"/>
  <c r="H238" i="4"/>
  <c r="J237" i="4"/>
  <c r="I237" i="4"/>
  <c r="H237" i="4"/>
  <c r="J236" i="4"/>
  <c r="I236" i="4"/>
  <c r="H236" i="4"/>
  <c r="J235" i="4"/>
  <c r="I235" i="4"/>
  <c r="H235" i="4"/>
  <c r="J234" i="4"/>
  <c r="I234" i="4"/>
  <c r="H234" i="4"/>
  <c r="J233" i="4"/>
  <c r="I233" i="4"/>
  <c r="H233" i="4"/>
  <c r="J232" i="4"/>
  <c r="I232" i="4"/>
  <c r="H232" i="4"/>
  <c r="J231" i="4"/>
  <c r="I231" i="4"/>
  <c r="H231" i="4"/>
  <c r="J230" i="4"/>
  <c r="I230" i="4"/>
  <c r="H230" i="4"/>
  <c r="J229" i="4"/>
  <c r="I229" i="4"/>
  <c r="H229" i="4"/>
  <c r="J228" i="4"/>
  <c r="I228" i="4"/>
  <c r="H228" i="4"/>
  <c r="J227" i="4"/>
  <c r="I227" i="4"/>
  <c r="H227" i="4"/>
  <c r="J226" i="4"/>
  <c r="I226" i="4"/>
  <c r="H226" i="4"/>
  <c r="J225" i="4"/>
  <c r="I225" i="4"/>
  <c r="H225" i="4"/>
  <c r="J224" i="4"/>
  <c r="I224" i="4"/>
  <c r="H224" i="4"/>
  <c r="J223" i="4"/>
  <c r="I223" i="4"/>
  <c r="H223" i="4"/>
  <c r="J222" i="4"/>
  <c r="I222" i="4"/>
  <c r="H222" i="4"/>
  <c r="J221" i="4"/>
  <c r="I221" i="4"/>
  <c r="H221" i="4"/>
  <c r="J220" i="4"/>
  <c r="I220" i="4"/>
  <c r="H220" i="4"/>
  <c r="J219" i="4"/>
  <c r="I219" i="4"/>
  <c r="H219" i="4"/>
  <c r="J218" i="4"/>
  <c r="I218" i="4"/>
  <c r="H218" i="4"/>
  <c r="J217" i="4"/>
  <c r="I217" i="4"/>
  <c r="H217" i="4"/>
  <c r="J216" i="4"/>
  <c r="I216" i="4"/>
  <c r="H216" i="4"/>
  <c r="J215" i="4"/>
  <c r="I215" i="4"/>
  <c r="H215" i="4"/>
  <c r="J214" i="4"/>
  <c r="I214" i="4"/>
  <c r="H214" i="4"/>
  <c r="J213" i="4"/>
  <c r="I213" i="4"/>
  <c r="H213" i="4"/>
  <c r="J212" i="4"/>
  <c r="I212" i="4"/>
  <c r="H212" i="4"/>
  <c r="J211" i="4"/>
  <c r="I211" i="4"/>
  <c r="H211" i="4"/>
  <c r="J210" i="4"/>
  <c r="I210" i="4"/>
  <c r="H210" i="4"/>
  <c r="J209" i="4"/>
  <c r="I209" i="4"/>
  <c r="H209" i="4"/>
  <c r="J208" i="4"/>
  <c r="I208" i="4"/>
  <c r="H208" i="4"/>
  <c r="J207" i="4"/>
  <c r="I207" i="4"/>
  <c r="H207" i="4"/>
  <c r="J206" i="4"/>
  <c r="I206" i="4"/>
  <c r="H206" i="4"/>
  <c r="J205" i="4"/>
  <c r="I205" i="4"/>
  <c r="H205" i="4"/>
  <c r="J204" i="4"/>
  <c r="I204" i="4"/>
  <c r="H204" i="4"/>
  <c r="J203" i="4"/>
  <c r="I203" i="4"/>
  <c r="H203" i="4"/>
  <c r="J202" i="4"/>
  <c r="I202" i="4"/>
  <c r="H202" i="4"/>
  <c r="J201" i="4"/>
  <c r="I201" i="4"/>
  <c r="H201" i="4"/>
  <c r="J200" i="4"/>
  <c r="I200" i="4"/>
  <c r="H200" i="4"/>
  <c r="J199" i="4"/>
  <c r="I199" i="4"/>
  <c r="H199" i="4"/>
  <c r="J198" i="4"/>
  <c r="I198" i="4"/>
  <c r="H198" i="4"/>
  <c r="J197" i="4"/>
  <c r="I197" i="4"/>
  <c r="H197" i="4"/>
  <c r="J196" i="4"/>
  <c r="I196" i="4"/>
  <c r="H196" i="4"/>
  <c r="J195" i="4"/>
  <c r="I195" i="4"/>
  <c r="H195" i="4"/>
  <c r="J194" i="4"/>
  <c r="I194" i="4"/>
  <c r="H194" i="4"/>
  <c r="J193" i="4"/>
  <c r="I193" i="4"/>
  <c r="H193" i="4"/>
  <c r="J192" i="4"/>
  <c r="I192" i="4"/>
  <c r="H192" i="4"/>
  <c r="J191" i="4"/>
  <c r="I191" i="4"/>
  <c r="H191" i="4"/>
  <c r="J190" i="4"/>
  <c r="I190" i="4"/>
  <c r="H190" i="4"/>
  <c r="J189" i="4"/>
  <c r="I189" i="4"/>
  <c r="H189" i="4"/>
  <c r="J188" i="4"/>
  <c r="I188" i="4"/>
  <c r="H188" i="4"/>
  <c r="J187" i="4"/>
  <c r="I187" i="4"/>
  <c r="H187" i="4"/>
  <c r="J186" i="4"/>
  <c r="I186" i="4"/>
  <c r="H186" i="4"/>
  <c r="J185" i="4"/>
  <c r="I185" i="4"/>
  <c r="H185" i="4"/>
  <c r="J184" i="4"/>
  <c r="I184" i="4"/>
  <c r="H184" i="4"/>
  <c r="J183" i="4"/>
  <c r="I183" i="4"/>
  <c r="H183" i="4"/>
  <c r="J182" i="4"/>
  <c r="I182" i="4"/>
  <c r="H182" i="4"/>
  <c r="H181" i="4"/>
  <c r="H180" i="4"/>
  <c r="H179" i="4"/>
  <c r="H178" i="4"/>
  <c r="H177" i="4"/>
  <c r="J176" i="4"/>
  <c r="I176" i="4"/>
  <c r="H176" i="4"/>
  <c r="J175" i="4"/>
  <c r="I175" i="4"/>
  <c r="H175" i="4"/>
  <c r="J174" i="4"/>
  <c r="I174" i="4"/>
  <c r="H174" i="4"/>
  <c r="J173" i="4"/>
  <c r="I173" i="4"/>
  <c r="H173" i="4"/>
  <c r="J172" i="4"/>
  <c r="I172" i="4"/>
  <c r="H172" i="4"/>
  <c r="J171" i="4"/>
  <c r="I171" i="4"/>
  <c r="H171" i="4"/>
  <c r="J170" i="4"/>
  <c r="I170" i="4"/>
  <c r="H170" i="4"/>
  <c r="J169" i="4"/>
  <c r="I169" i="4"/>
  <c r="H169" i="4"/>
  <c r="J168" i="4"/>
  <c r="I168" i="4"/>
  <c r="H168" i="4"/>
  <c r="J167" i="4"/>
  <c r="I167" i="4"/>
  <c r="H167" i="4"/>
  <c r="J166" i="4"/>
  <c r="I166" i="4"/>
  <c r="H166" i="4"/>
  <c r="J165" i="4"/>
  <c r="I165" i="4"/>
  <c r="H164" i="4"/>
  <c r="H163" i="4"/>
  <c r="J162" i="4"/>
  <c r="I162" i="4"/>
  <c r="H162" i="4"/>
  <c r="J161" i="4"/>
  <c r="I161" i="4"/>
  <c r="H161" i="4"/>
  <c r="J160" i="4"/>
  <c r="I160" i="4"/>
  <c r="H160" i="4"/>
  <c r="J159" i="4"/>
  <c r="I159" i="4"/>
  <c r="H159" i="4"/>
  <c r="J157" i="4"/>
  <c r="I157" i="4"/>
  <c r="H157" i="4"/>
  <c r="J156" i="4"/>
  <c r="I156" i="4"/>
  <c r="H156" i="4"/>
  <c r="J155" i="4"/>
  <c r="I155" i="4"/>
  <c r="H155" i="4"/>
  <c r="J154" i="4"/>
  <c r="I154" i="4"/>
  <c r="H154" i="4"/>
  <c r="J153" i="4"/>
  <c r="I153" i="4"/>
  <c r="H153" i="4"/>
  <c r="J152" i="4"/>
  <c r="I152" i="4"/>
  <c r="H152" i="4"/>
  <c r="J151" i="4"/>
  <c r="I151" i="4"/>
  <c r="H151" i="4"/>
  <c r="J150" i="4"/>
  <c r="I150" i="4"/>
  <c r="H150" i="4"/>
  <c r="J149" i="4"/>
  <c r="I149" i="4"/>
  <c r="H149" i="4"/>
  <c r="J148" i="4"/>
  <c r="I148" i="4"/>
  <c r="H148" i="4"/>
  <c r="J147" i="4"/>
  <c r="I147" i="4"/>
  <c r="H147" i="4"/>
  <c r="J146" i="4"/>
  <c r="I146" i="4"/>
  <c r="H146" i="4"/>
  <c r="J145" i="4"/>
  <c r="I145" i="4"/>
  <c r="H145" i="4"/>
  <c r="J144" i="4"/>
  <c r="I144" i="4"/>
  <c r="H144" i="4"/>
  <c r="J143" i="4"/>
  <c r="I143" i="4"/>
  <c r="H143" i="4"/>
  <c r="J141" i="4"/>
  <c r="I141" i="4"/>
  <c r="H141" i="4"/>
  <c r="J140" i="4"/>
  <c r="I140" i="4"/>
  <c r="H140" i="4"/>
  <c r="J139" i="4"/>
  <c r="I139" i="4"/>
  <c r="H139" i="4"/>
  <c r="J138" i="4"/>
  <c r="I138" i="4"/>
  <c r="H138" i="4"/>
  <c r="J137" i="4"/>
  <c r="I137" i="4"/>
  <c r="H137" i="4"/>
  <c r="J136" i="4"/>
  <c r="I136" i="4"/>
  <c r="H136" i="4"/>
  <c r="J135" i="4"/>
  <c r="I135" i="4"/>
  <c r="H135" i="4"/>
  <c r="J134" i="4"/>
  <c r="I134" i="4"/>
  <c r="H134" i="4"/>
  <c r="J133" i="4"/>
  <c r="I133" i="4"/>
  <c r="H133" i="4"/>
  <c r="J132" i="4"/>
  <c r="I132" i="4"/>
  <c r="H132" i="4"/>
  <c r="J131" i="4"/>
  <c r="I131" i="4"/>
  <c r="H131" i="4"/>
  <c r="J130" i="4"/>
  <c r="I130" i="4"/>
  <c r="H130" i="4"/>
  <c r="J129" i="4"/>
  <c r="I129" i="4"/>
  <c r="H129" i="4"/>
  <c r="J128" i="4"/>
  <c r="I128" i="4"/>
  <c r="H128" i="4"/>
  <c r="J127" i="4"/>
  <c r="I127" i="4"/>
  <c r="H127" i="4"/>
  <c r="J126" i="4"/>
  <c r="I126" i="4"/>
  <c r="H126" i="4"/>
  <c r="J124" i="4"/>
  <c r="I124" i="4"/>
  <c r="H124" i="4"/>
  <c r="J123" i="4"/>
  <c r="I123" i="4"/>
  <c r="H123" i="4"/>
  <c r="J122" i="4"/>
  <c r="I122" i="4"/>
  <c r="H122" i="4"/>
  <c r="J121" i="4"/>
  <c r="I121" i="4"/>
  <c r="H121" i="4"/>
  <c r="J120" i="4"/>
  <c r="I120" i="4"/>
  <c r="H120" i="4"/>
  <c r="J119" i="4"/>
  <c r="I119" i="4"/>
  <c r="H119" i="4"/>
  <c r="J118" i="4"/>
  <c r="I118" i="4"/>
  <c r="H118" i="4"/>
  <c r="J117" i="4"/>
  <c r="I117" i="4"/>
  <c r="H117" i="4"/>
  <c r="J116" i="4"/>
  <c r="I116" i="4"/>
  <c r="H116" i="4"/>
  <c r="J115" i="4"/>
  <c r="I115" i="4"/>
  <c r="H115" i="4"/>
  <c r="J114" i="4"/>
  <c r="I114" i="4"/>
  <c r="H114" i="4"/>
  <c r="J113" i="4"/>
  <c r="I113" i="4"/>
  <c r="H113" i="4"/>
  <c r="J112" i="4"/>
  <c r="I112" i="4"/>
  <c r="H112" i="4"/>
  <c r="J111" i="4"/>
  <c r="I111" i="4"/>
  <c r="H111" i="4"/>
  <c r="J110" i="4"/>
  <c r="I110" i="4"/>
  <c r="H110" i="4"/>
  <c r="J109" i="4"/>
  <c r="I109" i="4"/>
  <c r="H109" i="4"/>
  <c r="J108" i="4"/>
  <c r="I108" i="4"/>
  <c r="H108" i="4"/>
  <c r="J107" i="4"/>
  <c r="I107" i="4"/>
  <c r="H107" i="4"/>
  <c r="J106" i="4"/>
  <c r="I106" i="4"/>
  <c r="H106" i="4"/>
  <c r="J105" i="4"/>
  <c r="I105" i="4"/>
  <c r="H105" i="4"/>
  <c r="J104" i="4"/>
  <c r="I104" i="4"/>
  <c r="H104" i="4"/>
  <c r="J103" i="4"/>
  <c r="I103" i="4"/>
  <c r="H103" i="4"/>
  <c r="J102" i="4"/>
  <c r="I102" i="4"/>
  <c r="H102" i="4"/>
  <c r="J101" i="4"/>
  <c r="I101" i="4"/>
  <c r="H101" i="4"/>
  <c r="J100" i="4"/>
  <c r="I100" i="4"/>
  <c r="H100" i="4"/>
  <c r="J99" i="4"/>
  <c r="I99" i="4"/>
  <c r="H99" i="4"/>
  <c r="J98" i="4"/>
  <c r="I98" i="4"/>
  <c r="H98" i="4"/>
  <c r="J97" i="4"/>
  <c r="I97" i="4"/>
  <c r="H97" i="4"/>
  <c r="J96" i="4"/>
  <c r="I96" i="4"/>
  <c r="H96" i="4"/>
  <c r="J95" i="4"/>
  <c r="I95" i="4"/>
  <c r="H95" i="4"/>
  <c r="J94" i="4"/>
  <c r="I94" i="4"/>
  <c r="H94" i="4"/>
  <c r="J93" i="4"/>
  <c r="I93" i="4"/>
  <c r="H93" i="4"/>
  <c r="J92" i="4"/>
  <c r="I92" i="4"/>
  <c r="H92" i="4"/>
  <c r="J91" i="4"/>
  <c r="I91" i="4"/>
  <c r="H91" i="4"/>
  <c r="J90" i="4"/>
  <c r="I90" i="4"/>
  <c r="H90" i="4"/>
  <c r="J89" i="4"/>
  <c r="I89" i="4"/>
  <c r="H89" i="4"/>
  <c r="J88" i="4"/>
  <c r="I88" i="4"/>
  <c r="H88" i="4"/>
  <c r="J87" i="4"/>
  <c r="I87" i="4"/>
  <c r="H87" i="4"/>
  <c r="J86" i="4"/>
  <c r="I86" i="4"/>
  <c r="H86" i="4"/>
  <c r="J85" i="4"/>
  <c r="I85" i="4"/>
  <c r="H85" i="4"/>
  <c r="J84" i="4"/>
  <c r="I84" i="4"/>
  <c r="H84" i="4"/>
  <c r="J83" i="4"/>
  <c r="I83" i="4"/>
  <c r="H83" i="4"/>
  <c r="J82" i="4"/>
  <c r="I82" i="4"/>
  <c r="H82" i="4"/>
  <c r="J81" i="4"/>
  <c r="I81" i="4"/>
  <c r="H81" i="4"/>
  <c r="J80" i="4"/>
  <c r="I80" i="4"/>
  <c r="H80" i="4"/>
  <c r="J79" i="4"/>
  <c r="I79" i="4"/>
  <c r="H79" i="4"/>
  <c r="J78" i="4"/>
  <c r="I78" i="4"/>
  <c r="H78" i="4"/>
  <c r="J77" i="4"/>
  <c r="I77" i="4"/>
  <c r="H77" i="4"/>
  <c r="J76" i="4"/>
  <c r="I76" i="4"/>
  <c r="H76" i="4"/>
  <c r="J75" i="4"/>
  <c r="I75" i="4"/>
  <c r="H75" i="4"/>
  <c r="J74" i="4"/>
  <c r="I74" i="4"/>
  <c r="H74" i="4"/>
  <c r="J73" i="4"/>
  <c r="I73" i="4"/>
  <c r="H73" i="4"/>
  <c r="J72" i="4"/>
  <c r="I72" i="4"/>
  <c r="H72" i="4"/>
  <c r="J71" i="4"/>
  <c r="I71" i="4"/>
  <c r="H71" i="4"/>
  <c r="J70" i="4"/>
  <c r="I70" i="4"/>
  <c r="H70" i="4"/>
  <c r="J69" i="4"/>
  <c r="I69" i="4"/>
  <c r="H69" i="4"/>
  <c r="J68" i="4"/>
  <c r="I68" i="4"/>
  <c r="H68" i="4"/>
  <c r="J67" i="4"/>
  <c r="I67" i="4"/>
  <c r="H67" i="4"/>
  <c r="J66" i="4"/>
  <c r="I66" i="4"/>
  <c r="H66" i="4"/>
  <c r="J65" i="4"/>
  <c r="I65" i="4"/>
  <c r="H65" i="4"/>
  <c r="J64" i="4"/>
  <c r="I64" i="4"/>
  <c r="H64" i="4"/>
  <c r="J63" i="4"/>
  <c r="I63" i="4"/>
  <c r="H63" i="4"/>
  <c r="J62" i="4"/>
  <c r="I62" i="4"/>
  <c r="H62" i="4"/>
  <c r="J61" i="4"/>
  <c r="I61" i="4"/>
  <c r="H61" i="4"/>
  <c r="J60" i="4"/>
  <c r="I60" i="4"/>
  <c r="H60" i="4"/>
  <c r="J59" i="4"/>
  <c r="I59" i="4"/>
  <c r="H59" i="4"/>
  <c r="J58" i="4"/>
  <c r="I58" i="4"/>
  <c r="H58" i="4"/>
  <c r="J57" i="4"/>
  <c r="I57" i="4"/>
  <c r="H57" i="4"/>
  <c r="J56" i="4"/>
  <c r="I56" i="4"/>
  <c r="H56" i="4"/>
  <c r="J55" i="4"/>
  <c r="I55" i="4"/>
  <c r="H55" i="4"/>
  <c r="J54" i="4"/>
  <c r="I54" i="4"/>
  <c r="H54" i="4"/>
  <c r="J53" i="4"/>
  <c r="I53" i="4"/>
  <c r="H53" i="4"/>
  <c r="J52" i="4"/>
  <c r="I52" i="4"/>
  <c r="H52" i="4"/>
  <c r="J51" i="4"/>
  <c r="I51" i="4"/>
  <c r="H51" i="4"/>
  <c r="J50" i="4"/>
  <c r="I50" i="4"/>
  <c r="H50" i="4"/>
  <c r="J49" i="4"/>
  <c r="I49" i="4"/>
  <c r="H49" i="4"/>
  <c r="J48" i="4"/>
  <c r="I48" i="4"/>
  <c r="H48" i="4"/>
  <c r="J47" i="4"/>
  <c r="I47" i="4"/>
  <c r="H47" i="4"/>
  <c r="J46" i="4"/>
  <c r="I46" i="4"/>
  <c r="H46" i="4"/>
  <c r="J45" i="4"/>
  <c r="I45" i="4"/>
  <c r="H45" i="4"/>
  <c r="J44" i="4"/>
  <c r="I44" i="4"/>
  <c r="H44" i="4"/>
  <c r="J43" i="4"/>
  <c r="I43" i="4"/>
  <c r="H43" i="4"/>
  <c r="J42" i="4"/>
  <c r="I42" i="4"/>
  <c r="H42" i="4"/>
  <c r="J41" i="4"/>
  <c r="I41" i="4"/>
  <c r="H41" i="4"/>
  <c r="J40" i="4"/>
  <c r="I40" i="4"/>
  <c r="H40" i="4"/>
  <c r="J39" i="4"/>
  <c r="I39" i="4"/>
  <c r="H39" i="4"/>
  <c r="J38" i="4"/>
  <c r="I38" i="4"/>
  <c r="H38" i="4"/>
  <c r="J37" i="4"/>
  <c r="I37" i="4"/>
  <c r="H37" i="4"/>
  <c r="J36" i="4"/>
  <c r="I36" i="4"/>
  <c r="H36" i="4"/>
  <c r="J35" i="4"/>
  <c r="I35" i="4"/>
  <c r="H35" i="4"/>
  <c r="J34" i="4"/>
  <c r="I34" i="4"/>
  <c r="H34" i="4"/>
  <c r="J33" i="4"/>
  <c r="I33" i="4"/>
  <c r="H33" i="4"/>
  <c r="J32" i="4"/>
  <c r="I32" i="4"/>
  <c r="H32" i="4"/>
  <c r="J31" i="4"/>
  <c r="I31" i="4"/>
  <c r="H31" i="4"/>
  <c r="J30" i="4"/>
  <c r="I30" i="4"/>
  <c r="H30" i="4"/>
  <c r="J29" i="4"/>
  <c r="I29" i="4"/>
  <c r="H29" i="4"/>
  <c r="J28" i="4"/>
  <c r="I28" i="4"/>
  <c r="H28" i="4"/>
  <c r="J27" i="4"/>
  <c r="I27" i="4"/>
  <c r="H27" i="4"/>
  <c r="J26" i="4"/>
  <c r="I26" i="4"/>
  <c r="H26" i="4"/>
  <c r="J25" i="4"/>
  <c r="I25" i="4"/>
  <c r="H25" i="4"/>
  <c r="J24" i="4"/>
  <c r="I24" i="4"/>
  <c r="H24" i="4"/>
  <c r="J23" i="4"/>
  <c r="I23" i="4"/>
  <c r="H23" i="4"/>
  <c r="J22" i="4"/>
  <c r="I22" i="4"/>
  <c r="H22" i="4"/>
  <c r="J21" i="4"/>
  <c r="I21" i="4"/>
  <c r="H21" i="4"/>
  <c r="J20" i="4"/>
  <c r="I20" i="4"/>
  <c r="H20" i="4"/>
  <c r="J19" i="4"/>
  <c r="I19" i="4"/>
  <c r="H19" i="4"/>
  <c r="J18" i="4"/>
  <c r="I18" i="4"/>
  <c r="H18" i="4"/>
  <c r="J17" i="4"/>
  <c r="I17" i="4"/>
  <c r="H17" i="4"/>
  <c r="J16" i="4"/>
  <c r="I16" i="4"/>
  <c r="H16" i="4"/>
  <c r="J15" i="4"/>
  <c r="I15" i="4"/>
  <c r="H15" i="4"/>
  <c r="J14" i="4"/>
  <c r="I14" i="4"/>
  <c r="H14" i="4"/>
  <c r="J13" i="4"/>
  <c r="I13" i="4"/>
  <c r="H13" i="4"/>
  <c r="J12" i="4"/>
  <c r="I12" i="4"/>
  <c r="H12" i="4"/>
  <c r="J11" i="4"/>
  <c r="I11" i="4"/>
  <c r="H11" i="4"/>
  <c r="J10" i="4"/>
  <c r="I10" i="4"/>
  <c r="H10" i="4"/>
  <c r="J9" i="4"/>
  <c r="I9" i="4"/>
  <c r="H9" i="4"/>
  <c r="J8" i="4"/>
  <c r="I8" i="4"/>
  <c r="H8" i="4"/>
  <c r="J264" i="3"/>
  <c r="I264" i="3"/>
  <c r="H264" i="3"/>
  <c r="J263" i="3"/>
  <c r="I263" i="3"/>
  <c r="H263" i="3"/>
  <c r="J262" i="3"/>
  <c r="I262" i="3"/>
  <c r="H262" i="3"/>
  <c r="J260" i="3"/>
  <c r="I260" i="3"/>
  <c r="H260" i="3"/>
  <c r="J259" i="3"/>
  <c r="I259" i="3"/>
  <c r="H259" i="3"/>
  <c r="J258" i="3"/>
  <c r="I258" i="3"/>
  <c r="H258" i="3"/>
  <c r="J257" i="3"/>
  <c r="I257" i="3"/>
  <c r="H257" i="3"/>
  <c r="J256" i="3"/>
  <c r="I256" i="3"/>
  <c r="H256" i="3"/>
  <c r="J255" i="3"/>
  <c r="I255" i="3"/>
  <c r="H255" i="3"/>
  <c r="J253" i="3"/>
  <c r="I253" i="3"/>
  <c r="H253" i="3"/>
  <c r="J252" i="3"/>
  <c r="I252" i="3"/>
  <c r="H252" i="3"/>
  <c r="J251" i="3"/>
  <c r="I251" i="3"/>
  <c r="H251" i="3"/>
  <c r="J250" i="3"/>
  <c r="I250" i="3"/>
  <c r="H250" i="3"/>
  <c r="J249" i="3"/>
  <c r="I249" i="3"/>
  <c r="H249" i="3"/>
  <c r="J248" i="3"/>
  <c r="I248" i="3"/>
  <c r="H248" i="3"/>
  <c r="J247" i="3"/>
  <c r="I247" i="3"/>
  <c r="H247" i="3"/>
  <c r="J246" i="3"/>
  <c r="I246" i="3"/>
  <c r="H246" i="3"/>
  <c r="J245" i="3"/>
  <c r="I245" i="3"/>
  <c r="H245" i="3"/>
  <c r="J244" i="3"/>
  <c r="I244" i="3"/>
  <c r="H244" i="3"/>
  <c r="J243" i="3"/>
  <c r="I243" i="3"/>
  <c r="H243" i="3"/>
  <c r="J242" i="3"/>
  <c r="I242" i="3"/>
  <c r="H242" i="3"/>
  <c r="J241" i="3"/>
  <c r="I241" i="3"/>
  <c r="H241" i="3"/>
  <c r="J240" i="3"/>
  <c r="I240" i="3"/>
  <c r="H240" i="3"/>
  <c r="J239" i="3"/>
  <c r="I239" i="3"/>
  <c r="H239" i="3"/>
  <c r="J238" i="3"/>
  <c r="I238" i="3"/>
  <c r="H238" i="3"/>
  <c r="J237" i="3"/>
  <c r="I237" i="3"/>
  <c r="H237" i="3"/>
  <c r="J236" i="3"/>
  <c r="I236" i="3"/>
  <c r="H236" i="3"/>
  <c r="J235" i="3"/>
  <c r="I235" i="3"/>
  <c r="H235" i="3"/>
  <c r="J234" i="3"/>
  <c r="I234" i="3"/>
  <c r="H234" i="3"/>
  <c r="J233" i="3"/>
  <c r="I233" i="3"/>
  <c r="H233" i="3"/>
  <c r="J232" i="3"/>
  <c r="I232" i="3"/>
  <c r="H232" i="3"/>
  <c r="J231" i="3"/>
  <c r="I231" i="3"/>
  <c r="H231" i="3"/>
  <c r="J230" i="3"/>
  <c r="I230" i="3"/>
  <c r="H230" i="3"/>
  <c r="J229" i="3"/>
  <c r="I229" i="3"/>
  <c r="H229" i="3"/>
  <c r="J228" i="3"/>
  <c r="I228" i="3"/>
  <c r="H228" i="3"/>
  <c r="J227" i="3"/>
  <c r="I227" i="3"/>
  <c r="H227" i="3"/>
  <c r="J226" i="3"/>
  <c r="I226" i="3"/>
  <c r="H226" i="3"/>
  <c r="J225" i="3"/>
  <c r="I225" i="3"/>
  <c r="H225" i="3"/>
  <c r="J224" i="3"/>
  <c r="I224" i="3"/>
  <c r="H224" i="3"/>
  <c r="J223" i="3"/>
  <c r="I223" i="3"/>
  <c r="H223" i="3"/>
  <c r="J222" i="3"/>
  <c r="I222" i="3"/>
  <c r="H222" i="3"/>
  <c r="J221" i="3"/>
  <c r="I221" i="3"/>
  <c r="H221" i="3"/>
  <c r="J220" i="3"/>
  <c r="I220" i="3"/>
  <c r="H220" i="3"/>
  <c r="J219" i="3"/>
  <c r="I219" i="3"/>
  <c r="H219" i="3"/>
  <c r="J218" i="3"/>
  <c r="I218" i="3"/>
  <c r="H218" i="3"/>
  <c r="J217" i="3"/>
  <c r="I217" i="3"/>
  <c r="H217" i="3"/>
  <c r="J216" i="3"/>
  <c r="I216" i="3"/>
  <c r="H216" i="3"/>
  <c r="J215" i="3"/>
  <c r="I215" i="3"/>
  <c r="H215" i="3"/>
  <c r="J214" i="3"/>
  <c r="I214" i="3"/>
  <c r="H214" i="3"/>
  <c r="J213" i="3"/>
  <c r="I213" i="3"/>
  <c r="H213" i="3"/>
  <c r="J212" i="3"/>
  <c r="I212" i="3"/>
  <c r="H212" i="3"/>
  <c r="J211" i="3"/>
  <c r="I211" i="3"/>
  <c r="H211" i="3"/>
  <c r="J210" i="3"/>
  <c r="I210" i="3"/>
  <c r="H210" i="3"/>
  <c r="J209" i="3"/>
  <c r="I209" i="3"/>
  <c r="H209" i="3"/>
  <c r="J208" i="3"/>
  <c r="I208" i="3"/>
  <c r="H208" i="3"/>
  <c r="J207" i="3"/>
  <c r="I207" i="3"/>
  <c r="H207" i="3"/>
  <c r="J206" i="3"/>
  <c r="I206" i="3"/>
  <c r="H206" i="3"/>
  <c r="J205" i="3"/>
  <c r="I205" i="3"/>
  <c r="H205" i="3"/>
  <c r="J204" i="3"/>
  <c r="I204" i="3"/>
  <c r="H204" i="3"/>
  <c r="J203" i="3"/>
  <c r="I203" i="3"/>
  <c r="H203" i="3"/>
  <c r="J202" i="3"/>
  <c r="I202" i="3"/>
  <c r="H202" i="3"/>
  <c r="J201" i="3"/>
  <c r="I201" i="3"/>
  <c r="H201" i="3"/>
  <c r="J200" i="3"/>
  <c r="I200" i="3"/>
  <c r="H200" i="3"/>
  <c r="J199" i="3"/>
  <c r="I199" i="3"/>
  <c r="H199" i="3"/>
  <c r="J198" i="3"/>
  <c r="I198" i="3"/>
  <c r="H198" i="3"/>
  <c r="J197" i="3"/>
  <c r="I197" i="3"/>
  <c r="H197" i="3"/>
  <c r="J196" i="3"/>
  <c r="I196" i="3"/>
  <c r="H196" i="3"/>
  <c r="J195" i="3"/>
  <c r="I195" i="3"/>
  <c r="H195" i="3"/>
  <c r="J194" i="3"/>
  <c r="I194" i="3"/>
  <c r="H194" i="3"/>
  <c r="J193" i="3"/>
  <c r="I193" i="3"/>
  <c r="H193" i="3"/>
  <c r="J192" i="3"/>
  <c r="I192" i="3"/>
  <c r="H192" i="3"/>
  <c r="J191" i="3"/>
  <c r="I191" i="3"/>
  <c r="H191" i="3"/>
  <c r="J190" i="3"/>
  <c r="I190" i="3"/>
  <c r="H190" i="3"/>
  <c r="J189" i="3"/>
  <c r="I189" i="3"/>
  <c r="H189" i="3"/>
  <c r="J188" i="3"/>
  <c r="I188" i="3"/>
  <c r="H188" i="3"/>
  <c r="J187" i="3"/>
  <c r="I187" i="3"/>
  <c r="H187" i="3"/>
  <c r="J186" i="3"/>
  <c r="I186" i="3"/>
  <c r="H186" i="3"/>
  <c r="J185" i="3"/>
  <c r="I185" i="3"/>
  <c r="H185" i="3"/>
  <c r="J184" i="3"/>
  <c r="I184" i="3"/>
  <c r="H184" i="3"/>
  <c r="J183" i="3"/>
  <c r="I183" i="3"/>
  <c r="H183" i="3"/>
  <c r="J182" i="3"/>
  <c r="I182" i="3"/>
  <c r="H182" i="3"/>
  <c r="H181" i="3"/>
  <c r="H180" i="3"/>
  <c r="H179" i="3"/>
  <c r="H178" i="3"/>
  <c r="H177" i="3"/>
  <c r="J176" i="3"/>
  <c r="I176" i="3"/>
  <c r="H176" i="3"/>
  <c r="J175" i="3"/>
  <c r="I175" i="3"/>
  <c r="H175" i="3"/>
  <c r="J174" i="3"/>
  <c r="I174" i="3"/>
  <c r="H174" i="3"/>
  <c r="J173" i="3"/>
  <c r="I173" i="3"/>
  <c r="H173" i="3"/>
  <c r="J172" i="3"/>
  <c r="I172" i="3"/>
  <c r="H172" i="3"/>
  <c r="J171" i="3"/>
  <c r="I171" i="3"/>
  <c r="H171" i="3"/>
  <c r="J170" i="3"/>
  <c r="I170" i="3"/>
  <c r="H170" i="3"/>
  <c r="J169" i="3"/>
  <c r="I169" i="3"/>
  <c r="H169" i="3"/>
  <c r="J168" i="3"/>
  <c r="I168" i="3"/>
  <c r="H168" i="3"/>
  <c r="J167" i="3"/>
  <c r="I167" i="3"/>
  <c r="H167" i="3"/>
  <c r="J166" i="3"/>
  <c r="I166" i="3"/>
  <c r="H166" i="3"/>
  <c r="J165" i="3"/>
  <c r="I165" i="3"/>
  <c r="H164" i="3"/>
  <c r="H163" i="3"/>
  <c r="J162" i="3"/>
  <c r="I162" i="3"/>
  <c r="H162" i="3"/>
  <c r="J161" i="3"/>
  <c r="I161" i="3"/>
  <c r="J160" i="3"/>
  <c r="I160" i="3"/>
  <c r="H160" i="3"/>
  <c r="J159" i="3"/>
  <c r="I159" i="3"/>
  <c r="H159" i="3"/>
  <c r="J157" i="3"/>
  <c r="I157" i="3"/>
  <c r="H157" i="3"/>
  <c r="J156" i="3"/>
  <c r="I156" i="3"/>
  <c r="H156" i="3"/>
  <c r="J155" i="3"/>
  <c r="I155" i="3"/>
  <c r="H155" i="3"/>
  <c r="J154" i="3"/>
  <c r="I154" i="3"/>
  <c r="H154" i="3"/>
  <c r="J153" i="3"/>
  <c r="I153" i="3"/>
  <c r="H153" i="3"/>
  <c r="J152" i="3"/>
  <c r="I152" i="3"/>
  <c r="H152" i="3"/>
  <c r="J151" i="3"/>
  <c r="I151" i="3"/>
  <c r="H151" i="3"/>
  <c r="J150" i="3"/>
  <c r="I150" i="3"/>
  <c r="H150" i="3"/>
  <c r="J149" i="3"/>
  <c r="I149" i="3"/>
  <c r="H149" i="3"/>
  <c r="J148" i="3"/>
  <c r="I148" i="3"/>
  <c r="H148" i="3"/>
  <c r="J147" i="3"/>
  <c r="I147" i="3"/>
  <c r="H147" i="3"/>
  <c r="J146" i="3"/>
  <c r="I146" i="3"/>
  <c r="H146" i="3"/>
  <c r="J145" i="3"/>
  <c r="I145" i="3"/>
  <c r="H145" i="3"/>
  <c r="J144" i="3"/>
  <c r="I144" i="3"/>
  <c r="H144" i="3"/>
  <c r="J143" i="3"/>
  <c r="I143" i="3"/>
  <c r="H143" i="3"/>
  <c r="J141" i="3"/>
  <c r="I141" i="3"/>
  <c r="H141" i="3"/>
  <c r="J140" i="3"/>
  <c r="I140" i="3"/>
  <c r="H140" i="3"/>
  <c r="J139" i="3"/>
  <c r="I139" i="3"/>
  <c r="H139" i="3"/>
  <c r="J138" i="3"/>
  <c r="I138" i="3"/>
  <c r="H138" i="3"/>
  <c r="J137" i="3"/>
  <c r="I137" i="3"/>
  <c r="H137" i="3"/>
  <c r="J136" i="3"/>
  <c r="I136" i="3"/>
  <c r="H136" i="3"/>
  <c r="J135" i="3"/>
  <c r="I135" i="3"/>
  <c r="H135" i="3"/>
  <c r="J134" i="3"/>
  <c r="I134" i="3"/>
  <c r="H134" i="3"/>
  <c r="J133" i="3"/>
  <c r="I133" i="3"/>
  <c r="H133" i="3"/>
  <c r="J132" i="3"/>
  <c r="I132" i="3"/>
  <c r="H132" i="3"/>
  <c r="J131" i="3"/>
  <c r="I131" i="3"/>
  <c r="H131" i="3"/>
  <c r="J130" i="3"/>
  <c r="I130" i="3"/>
  <c r="H130" i="3"/>
  <c r="J129" i="3"/>
  <c r="I129" i="3"/>
  <c r="H129" i="3"/>
  <c r="J128" i="3"/>
  <c r="I128" i="3"/>
  <c r="H128" i="3"/>
  <c r="J127" i="3"/>
  <c r="I127" i="3"/>
  <c r="H127" i="3"/>
  <c r="J126" i="3"/>
  <c r="I126" i="3"/>
  <c r="H126" i="3"/>
  <c r="J124" i="3"/>
  <c r="I124" i="3"/>
  <c r="H124" i="3"/>
  <c r="J123" i="3"/>
  <c r="I123" i="3"/>
  <c r="H123" i="3"/>
  <c r="J122" i="3"/>
  <c r="I122" i="3"/>
  <c r="H122" i="3"/>
  <c r="J121" i="3"/>
  <c r="I121" i="3"/>
  <c r="H121" i="3"/>
  <c r="J120" i="3"/>
  <c r="I120" i="3"/>
  <c r="H120" i="3"/>
  <c r="J119" i="3"/>
  <c r="I119" i="3"/>
  <c r="H119" i="3"/>
  <c r="J118" i="3"/>
  <c r="I118" i="3"/>
  <c r="H118" i="3"/>
  <c r="J117" i="3"/>
  <c r="I117" i="3"/>
  <c r="H117" i="3"/>
  <c r="J116" i="3"/>
  <c r="I116" i="3"/>
  <c r="H116" i="3"/>
  <c r="J115" i="3"/>
  <c r="I115" i="3"/>
  <c r="H115" i="3"/>
  <c r="J114" i="3"/>
  <c r="I114" i="3"/>
  <c r="H114" i="3"/>
  <c r="J113" i="3"/>
  <c r="I113" i="3"/>
  <c r="H113" i="3"/>
  <c r="J112" i="3"/>
  <c r="I112" i="3"/>
  <c r="H112" i="3"/>
  <c r="J111" i="3"/>
  <c r="I111" i="3"/>
  <c r="H111" i="3"/>
  <c r="J110" i="3"/>
  <c r="I110" i="3"/>
  <c r="H110" i="3"/>
  <c r="J109" i="3"/>
  <c r="I109" i="3"/>
  <c r="H109" i="3"/>
  <c r="J108" i="3"/>
  <c r="I108" i="3"/>
  <c r="H108" i="3"/>
  <c r="J107" i="3"/>
  <c r="I107" i="3"/>
  <c r="H107" i="3"/>
  <c r="J106" i="3"/>
  <c r="I106" i="3"/>
  <c r="H106" i="3"/>
  <c r="J105" i="3"/>
  <c r="I105" i="3"/>
  <c r="H105" i="3"/>
  <c r="J104" i="3"/>
  <c r="I104" i="3"/>
  <c r="H104" i="3"/>
  <c r="J103" i="3"/>
  <c r="I103" i="3"/>
  <c r="H103" i="3"/>
  <c r="J102" i="3"/>
  <c r="I102" i="3"/>
  <c r="H102" i="3"/>
  <c r="J101" i="3"/>
  <c r="I101" i="3"/>
  <c r="H101" i="3"/>
  <c r="J100" i="3"/>
  <c r="I100" i="3"/>
  <c r="H100" i="3"/>
  <c r="J99" i="3"/>
  <c r="I99" i="3"/>
  <c r="H99" i="3"/>
  <c r="J98" i="3"/>
  <c r="I98" i="3"/>
  <c r="H98" i="3"/>
  <c r="J97" i="3"/>
  <c r="I97" i="3"/>
  <c r="H97" i="3"/>
  <c r="J96" i="3"/>
  <c r="I96" i="3"/>
  <c r="H96" i="3"/>
  <c r="J95" i="3"/>
  <c r="I95" i="3"/>
  <c r="H95" i="3"/>
  <c r="J94" i="3"/>
  <c r="I94" i="3"/>
  <c r="H94" i="3"/>
  <c r="J93" i="3"/>
  <c r="I93" i="3"/>
  <c r="H93" i="3"/>
  <c r="J92" i="3"/>
  <c r="I92" i="3"/>
  <c r="H92" i="3"/>
  <c r="J91" i="3"/>
  <c r="I91" i="3"/>
  <c r="H91" i="3"/>
  <c r="J90" i="3"/>
  <c r="I90" i="3"/>
  <c r="H90" i="3"/>
  <c r="J89" i="3"/>
  <c r="I89" i="3"/>
  <c r="H89" i="3"/>
  <c r="J88" i="3"/>
  <c r="I88" i="3"/>
  <c r="H88" i="3"/>
  <c r="J87" i="3"/>
  <c r="I87" i="3"/>
  <c r="H87" i="3"/>
  <c r="J86" i="3"/>
  <c r="I86" i="3"/>
  <c r="H86" i="3"/>
  <c r="J85" i="3"/>
  <c r="I85" i="3"/>
  <c r="H85" i="3"/>
  <c r="J84" i="3"/>
  <c r="I84" i="3"/>
  <c r="H84" i="3"/>
  <c r="J83" i="3"/>
  <c r="I83" i="3"/>
  <c r="H83" i="3"/>
  <c r="J82" i="3"/>
  <c r="I82" i="3"/>
  <c r="H82" i="3"/>
  <c r="J81" i="3"/>
  <c r="I81" i="3"/>
  <c r="H81" i="3"/>
  <c r="J80" i="3"/>
  <c r="I80" i="3"/>
  <c r="H80" i="3"/>
  <c r="J79" i="3"/>
  <c r="I79" i="3"/>
  <c r="H79" i="3"/>
  <c r="J78" i="3"/>
  <c r="I78" i="3"/>
  <c r="H78" i="3"/>
  <c r="J77" i="3"/>
  <c r="I77" i="3"/>
  <c r="H77" i="3"/>
  <c r="J76" i="3"/>
  <c r="I76" i="3"/>
  <c r="H76" i="3"/>
  <c r="J75" i="3"/>
  <c r="I75" i="3"/>
  <c r="H75" i="3"/>
  <c r="J74" i="3"/>
  <c r="I74" i="3"/>
  <c r="H74" i="3"/>
  <c r="J73" i="3"/>
  <c r="I73" i="3"/>
  <c r="H73" i="3"/>
  <c r="J72" i="3"/>
  <c r="I72" i="3"/>
  <c r="H72" i="3"/>
  <c r="J71" i="3"/>
  <c r="I71" i="3"/>
  <c r="H71" i="3"/>
  <c r="J70" i="3"/>
  <c r="I70" i="3"/>
  <c r="H70" i="3"/>
  <c r="J69" i="3"/>
  <c r="I69" i="3"/>
  <c r="H69" i="3"/>
  <c r="J68" i="3"/>
  <c r="I68" i="3"/>
  <c r="H68" i="3"/>
  <c r="J67" i="3"/>
  <c r="I67" i="3"/>
  <c r="H67" i="3"/>
  <c r="J66" i="3"/>
  <c r="I66" i="3"/>
  <c r="H66" i="3"/>
  <c r="J65" i="3"/>
  <c r="I65" i="3"/>
  <c r="H65" i="3"/>
  <c r="J64" i="3"/>
  <c r="I64" i="3"/>
  <c r="H64" i="3"/>
  <c r="J63" i="3"/>
  <c r="I63" i="3"/>
  <c r="H63" i="3"/>
  <c r="J62" i="3"/>
  <c r="I62" i="3"/>
  <c r="H62" i="3"/>
  <c r="J61" i="3"/>
  <c r="I61" i="3"/>
  <c r="H61" i="3"/>
  <c r="J60" i="3"/>
  <c r="I60" i="3"/>
  <c r="H60" i="3"/>
  <c r="J59" i="3"/>
  <c r="I59" i="3"/>
  <c r="H59" i="3"/>
  <c r="J58" i="3"/>
  <c r="I58" i="3"/>
  <c r="H58" i="3"/>
  <c r="J57" i="3"/>
  <c r="I57" i="3"/>
  <c r="H57" i="3"/>
  <c r="J56" i="3"/>
  <c r="I56" i="3"/>
  <c r="H56" i="3"/>
  <c r="J55" i="3"/>
  <c r="I55" i="3"/>
  <c r="H55" i="3"/>
  <c r="J54" i="3"/>
  <c r="I54" i="3"/>
  <c r="H54" i="3"/>
  <c r="J53" i="3"/>
  <c r="I53" i="3"/>
  <c r="H53" i="3"/>
  <c r="J52" i="3"/>
  <c r="I52" i="3"/>
  <c r="H52" i="3"/>
  <c r="J51" i="3"/>
  <c r="I51" i="3"/>
  <c r="H51" i="3"/>
  <c r="J50" i="3"/>
  <c r="I50" i="3"/>
  <c r="H50" i="3"/>
  <c r="J49" i="3"/>
  <c r="I49" i="3"/>
  <c r="H49" i="3"/>
  <c r="J48" i="3"/>
  <c r="I48" i="3"/>
  <c r="H48" i="3"/>
  <c r="J47" i="3"/>
  <c r="I47" i="3"/>
  <c r="H47" i="3"/>
  <c r="J46" i="3"/>
  <c r="I46" i="3"/>
  <c r="H46" i="3"/>
  <c r="J45" i="3"/>
  <c r="I45" i="3"/>
  <c r="H45" i="3"/>
  <c r="J44" i="3"/>
  <c r="I44" i="3"/>
  <c r="H44" i="3"/>
  <c r="J43" i="3"/>
  <c r="I43" i="3"/>
  <c r="H43" i="3"/>
  <c r="J42" i="3"/>
  <c r="I42" i="3"/>
  <c r="H42" i="3"/>
  <c r="J41" i="3"/>
  <c r="I41" i="3"/>
  <c r="H41" i="3"/>
  <c r="J40" i="3"/>
  <c r="I40" i="3"/>
  <c r="H40" i="3"/>
  <c r="J39" i="3"/>
  <c r="I39" i="3"/>
  <c r="H39" i="3"/>
  <c r="J38" i="3"/>
  <c r="I38" i="3"/>
  <c r="H38" i="3"/>
  <c r="J37" i="3"/>
  <c r="I37" i="3"/>
  <c r="H37" i="3"/>
  <c r="J36" i="3"/>
  <c r="I36" i="3"/>
  <c r="H36" i="3"/>
  <c r="J35" i="3"/>
  <c r="I35" i="3"/>
  <c r="H35" i="3"/>
  <c r="J34" i="3"/>
  <c r="I34" i="3"/>
  <c r="H34" i="3"/>
  <c r="J33" i="3"/>
  <c r="I33" i="3"/>
  <c r="H33" i="3"/>
  <c r="J32" i="3"/>
  <c r="I32" i="3"/>
  <c r="H32" i="3"/>
  <c r="J31" i="3"/>
  <c r="I31" i="3"/>
  <c r="H31" i="3"/>
  <c r="J30" i="3"/>
  <c r="I30" i="3"/>
  <c r="H30" i="3"/>
  <c r="J29" i="3"/>
  <c r="I29" i="3"/>
  <c r="H29" i="3"/>
  <c r="J28" i="3"/>
  <c r="I28" i="3"/>
  <c r="H28" i="3"/>
  <c r="J27" i="3"/>
  <c r="I27" i="3"/>
  <c r="H27" i="3"/>
  <c r="J26" i="3"/>
  <c r="I26" i="3"/>
  <c r="H26" i="3"/>
  <c r="J25" i="3"/>
  <c r="I25" i="3"/>
  <c r="H25" i="3"/>
  <c r="J24" i="3"/>
  <c r="I24" i="3"/>
  <c r="H24" i="3"/>
  <c r="J23" i="3"/>
  <c r="I23" i="3"/>
  <c r="H23" i="3"/>
  <c r="J22" i="3"/>
  <c r="I22" i="3"/>
  <c r="H22" i="3"/>
  <c r="J21" i="3"/>
  <c r="I21" i="3"/>
  <c r="H21" i="3"/>
  <c r="J20" i="3"/>
  <c r="I20" i="3"/>
  <c r="H20" i="3"/>
  <c r="J19" i="3"/>
  <c r="I19" i="3"/>
  <c r="H19" i="3"/>
  <c r="J18" i="3"/>
  <c r="I18" i="3"/>
  <c r="H18" i="3"/>
  <c r="J17" i="3"/>
  <c r="I17" i="3"/>
  <c r="H17" i="3"/>
  <c r="J16" i="3"/>
  <c r="I16" i="3"/>
  <c r="H16" i="3"/>
  <c r="J15" i="3"/>
  <c r="I15" i="3"/>
  <c r="H15" i="3"/>
  <c r="J14" i="3"/>
  <c r="I14" i="3"/>
  <c r="H14" i="3"/>
  <c r="J13" i="3"/>
  <c r="I13" i="3"/>
  <c r="H13" i="3"/>
  <c r="J12" i="3"/>
  <c r="I12" i="3"/>
  <c r="H12" i="3"/>
  <c r="J11" i="3"/>
  <c r="I11" i="3"/>
  <c r="H11" i="3"/>
  <c r="J10" i="3"/>
  <c r="I10" i="3"/>
  <c r="H10" i="3"/>
  <c r="J9" i="3"/>
  <c r="I9" i="3"/>
  <c r="H9" i="3"/>
  <c r="J8" i="3"/>
  <c r="I8" i="3"/>
  <c r="H8" i="3"/>
  <c r="J264" i="2"/>
  <c r="I264" i="2"/>
  <c r="H264" i="2"/>
  <c r="J263" i="2"/>
  <c r="I263" i="2"/>
  <c r="H263" i="2"/>
  <c r="J262" i="2"/>
  <c r="I262" i="2"/>
  <c r="H262" i="2"/>
  <c r="J260" i="2"/>
  <c r="I260" i="2"/>
  <c r="H260" i="2"/>
  <c r="J259" i="2"/>
  <c r="I259" i="2"/>
  <c r="H259" i="2"/>
  <c r="J258" i="2"/>
  <c r="I258" i="2"/>
  <c r="H258" i="2"/>
  <c r="J257" i="2"/>
  <c r="I257" i="2"/>
  <c r="H257" i="2"/>
  <c r="J256" i="2"/>
  <c r="I256" i="2"/>
  <c r="H256" i="2"/>
  <c r="J255" i="2"/>
  <c r="I255" i="2"/>
  <c r="H255" i="2"/>
  <c r="J253" i="2"/>
  <c r="I253" i="2"/>
  <c r="H253" i="2"/>
  <c r="J252" i="2"/>
  <c r="I252" i="2"/>
  <c r="H252" i="2"/>
  <c r="J251" i="2"/>
  <c r="I251" i="2"/>
  <c r="H251" i="2"/>
  <c r="J250" i="2"/>
  <c r="I250" i="2"/>
  <c r="H250" i="2"/>
  <c r="J249" i="2"/>
  <c r="I249" i="2"/>
  <c r="H249" i="2"/>
  <c r="J248" i="2"/>
  <c r="I248" i="2"/>
  <c r="H248" i="2"/>
  <c r="J247" i="2"/>
  <c r="I247" i="2"/>
  <c r="H247" i="2"/>
  <c r="J246" i="2"/>
  <c r="I246" i="2"/>
  <c r="H246" i="2"/>
  <c r="J245" i="2"/>
  <c r="I245" i="2"/>
  <c r="H245" i="2"/>
  <c r="J244" i="2"/>
  <c r="I244" i="2"/>
  <c r="H244" i="2"/>
  <c r="J243" i="2"/>
  <c r="I243" i="2"/>
  <c r="H243" i="2"/>
  <c r="J242" i="2"/>
  <c r="I242" i="2"/>
  <c r="H242" i="2"/>
  <c r="J241" i="2"/>
  <c r="I241" i="2"/>
  <c r="H241" i="2"/>
  <c r="J240" i="2"/>
  <c r="I240" i="2"/>
  <c r="H240" i="2"/>
  <c r="J239" i="2"/>
  <c r="I239" i="2"/>
  <c r="H239" i="2"/>
  <c r="J238" i="2"/>
  <c r="I238" i="2"/>
  <c r="H238" i="2"/>
  <c r="J237" i="2"/>
  <c r="I237" i="2"/>
  <c r="H237" i="2"/>
  <c r="J236" i="2"/>
  <c r="I236" i="2"/>
  <c r="H236" i="2"/>
  <c r="J235" i="2"/>
  <c r="I235" i="2"/>
  <c r="H235" i="2"/>
  <c r="J234" i="2"/>
  <c r="I234" i="2"/>
  <c r="H234" i="2"/>
  <c r="J233" i="2"/>
  <c r="I233" i="2"/>
  <c r="H233" i="2"/>
  <c r="J232" i="2"/>
  <c r="I232" i="2"/>
  <c r="H232" i="2"/>
  <c r="J231" i="2"/>
  <c r="I231" i="2"/>
  <c r="H231" i="2"/>
  <c r="J230" i="2"/>
  <c r="I230" i="2"/>
  <c r="H230" i="2"/>
  <c r="J229" i="2"/>
  <c r="I229" i="2"/>
  <c r="H229" i="2"/>
  <c r="J228" i="2"/>
  <c r="I228" i="2"/>
  <c r="H228" i="2"/>
  <c r="J227" i="2"/>
  <c r="I227" i="2"/>
  <c r="H227" i="2"/>
  <c r="J226" i="2"/>
  <c r="I226" i="2"/>
  <c r="H226" i="2"/>
  <c r="J225" i="2"/>
  <c r="I225" i="2"/>
  <c r="H225" i="2"/>
  <c r="J224" i="2"/>
  <c r="I224" i="2"/>
  <c r="H224" i="2"/>
  <c r="J223" i="2"/>
  <c r="I223" i="2"/>
  <c r="H223" i="2"/>
  <c r="J222" i="2"/>
  <c r="I222" i="2"/>
  <c r="H222" i="2"/>
  <c r="J221" i="2"/>
  <c r="I221" i="2"/>
  <c r="H221" i="2"/>
  <c r="J220" i="2"/>
  <c r="I220" i="2"/>
  <c r="H220" i="2"/>
  <c r="J219" i="2"/>
  <c r="I219" i="2"/>
  <c r="H219" i="2"/>
  <c r="J218" i="2"/>
  <c r="I218" i="2"/>
  <c r="H218" i="2"/>
  <c r="J217" i="2"/>
  <c r="I217" i="2"/>
  <c r="H217" i="2"/>
  <c r="J216" i="2"/>
  <c r="I216" i="2"/>
  <c r="H216" i="2"/>
  <c r="J215" i="2"/>
  <c r="I215" i="2"/>
  <c r="H215" i="2"/>
  <c r="J214" i="2"/>
  <c r="I214" i="2"/>
  <c r="H214" i="2"/>
  <c r="J213" i="2"/>
  <c r="I213" i="2"/>
  <c r="H213" i="2"/>
  <c r="J212" i="2"/>
  <c r="I212" i="2"/>
  <c r="H212" i="2"/>
  <c r="J211" i="2"/>
  <c r="I211" i="2"/>
  <c r="H211" i="2"/>
  <c r="J210" i="2"/>
  <c r="I210" i="2"/>
  <c r="H210" i="2"/>
  <c r="J209" i="2"/>
  <c r="I209" i="2"/>
  <c r="H209" i="2"/>
  <c r="J208" i="2"/>
  <c r="I208" i="2"/>
  <c r="H208" i="2"/>
  <c r="J207" i="2"/>
  <c r="I207" i="2"/>
  <c r="H207" i="2"/>
  <c r="J206" i="2"/>
  <c r="I206" i="2"/>
  <c r="H206" i="2"/>
  <c r="J205" i="2"/>
  <c r="I205" i="2"/>
  <c r="H205" i="2"/>
  <c r="J204" i="2"/>
  <c r="I204" i="2"/>
  <c r="H204" i="2"/>
  <c r="J203" i="2"/>
  <c r="I203" i="2"/>
  <c r="H203" i="2"/>
  <c r="J202" i="2"/>
  <c r="I202" i="2"/>
  <c r="H202" i="2"/>
  <c r="J201" i="2"/>
  <c r="I201" i="2"/>
  <c r="H201" i="2"/>
  <c r="J200" i="2"/>
  <c r="I200" i="2"/>
  <c r="H200" i="2"/>
  <c r="J199" i="2"/>
  <c r="I199" i="2"/>
  <c r="H199" i="2"/>
  <c r="J198" i="2"/>
  <c r="I198" i="2"/>
  <c r="H198" i="2"/>
  <c r="J197" i="2"/>
  <c r="I197" i="2"/>
  <c r="H197" i="2"/>
  <c r="J196" i="2"/>
  <c r="I196" i="2"/>
  <c r="H196" i="2"/>
  <c r="J195" i="2"/>
  <c r="I195" i="2"/>
  <c r="H195" i="2"/>
  <c r="J194" i="2"/>
  <c r="I194" i="2"/>
  <c r="H194" i="2"/>
  <c r="J193" i="2"/>
  <c r="I193" i="2"/>
  <c r="H193" i="2"/>
  <c r="J192" i="2"/>
  <c r="I192" i="2"/>
  <c r="H192" i="2"/>
  <c r="J191" i="2"/>
  <c r="I191" i="2"/>
  <c r="H191" i="2"/>
  <c r="J190" i="2"/>
  <c r="I190" i="2"/>
  <c r="H190" i="2"/>
  <c r="J189" i="2"/>
  <c r="I189" i="2"/>
  <c r="H189" i="2"/>
  <c r="J188" i="2"/>
  <c r="I188" i="2"/>
  <c r="H188" i="2"/>
  <c r="J187" i="2"/>
  <c r="I187" i="2"/>
  <c r="H187" i="2"/>
  <c r="J186" i="2"/>
  <c r="I186" i="2"/>
  <c r="H186" i="2"/>
  <c r="J185" i="2"/>
  <c r="I185" i="2"/>
  <c r="H185" i="2"/>
  <c r="J184" i="2"/>
  <c r="I184" i="2"/>
  <c r="H184" i="2"/>
  <c r="J183" i="2"/>
  <c r="I183" i="2"/>
  <c r="H183" i="2"/>
  <c r="J182" i="2"/>
  <c r="I182" i="2"/>
  <c r="H182" i="2"/>
  <c r="H181" i="2"/>
  <c r="H180" i="2"/>
  <c r="H179" i="2"/>
  <c r="H178" i="2"/>
  <c r="H177" i="2"/>
  <c r="J176" i="2"/>
  <c r="I176" i="2"/>
  <c r="H176" i="2"/>
  <c r="J175" i="2"/>
  <c r="I175" i="2"/>
  <c r="H175" i="2"/>
  <c r="J174" i="2"/>
  <c r="I174" i="2"/>
  <c r="H174" i="2"/>
  <c r="J173" i="2"/>
  <c r="I173" i="2"/>
  <c r="H173" i="2"/>
  <c r="J172" i="2"/>
  <c r="I172" i="2"/>
  <c r="H172" i="2"/>
  <c r="J171" i="2"/>
  <c r="I171" i="2"/>
  <c r="H171" i="2"/>
  <c r="J170" i="2"/>
  <c r="I170" i="2"/>
  <c r="H170" i="2"/>
  <c r="J169" i="2"/>
  <c r="I169" i="2"/>
  <c r="H169" i="2"/>
  <c r="J168" i="2"/>
  <c r="I168" i="2"/>
  <c r="H168" i="2"/>
  <c r="J167" i="2"/>
  <c r="I167" i="2"/>
  <c r="H167" i="2"/>
  <c r="J166" i="2"/>
  <c r="I166" i="2"/>
  <c r="H166" i="2"/>
  <c r="J165" i="2"/>
  <c r="I165" i="2"/>
  <c r="H164" i="2"/>
  <c r="H163" i="2"/>
  <c r="J162" i="2"/>
  <c r="I162" i="2"/>
  <c r="H162" i="2"/>
  <c r="J161" i="2"/>
  <c r="I161" i="2"/>
  <c r="H161" i="2"/>
  <c r="J160" i="2"/>
  <c r="I160" i="2"/>
  <c r="H160" i="2"/>
  <c r="J159" i="2"/>
  <c r="I159" i="2"/>
  <c r="H159" i="2"/>
  <c r="J157" i="2"/>
  <c r="I157" i="2"/>
  <c r="H157" i="2"/>
  <c r="J156" i="2"/>
  <c r="I156" i="2"/>
  <c r="H156" i="2"/>
  <c r="J155" i="2"/>
  <c r="I155" i="2"/>
  <c r="H155" i="2"/>
  <c r="J154" i="2"/>
  <c r="I154" i="2"/>
  <c r="H154" i="2"/>
  <c r="J153" i="2"/>
  <c r="I153" i="2"/>
  <c r="H153" i="2"/>
  <c r="J152" i="2"/>
  <c r="I152" i="2"/>
  <c r="H152" i="2"/>
  <c r="J151" i="2"/>
  <c r="I151" i="2"/>
  <c r="H151" i="2"/>
  <c r="J150" i="2"/>
  <c r="I150" i="2"/>
  <c r="H150" i="2"/>
  <c r="J149" i="2"/>
  <c r="I149" i="2"/>
  <c r="H149" i="2"/>
  <c r="J148" i="2"/>
  <c r="I148" i="2"/>
  <c r="H148" i="2"/>
  <c r="J147" i="2"/>
  <c r="I147" i="2"/>
  <c r="H147" i="2"/>
  <c r="J146" i="2"/>
  <c r="I146" i="2"/>
  <c r="H146" i="2"/>
  <c r="J145" i="2"/>
  <c r="I145" i="2"/>
  <c r="H145" i="2"/>
  <c r="J144" i="2"/>
  <c r="I144" i="2"/>
  <c r="H144" i="2"/>
  <c r="J143" i="2"/>
  <c r="I143" i="2"/>
  <c r="H143" i="2"/>
  <c r="J141" i="2"/>
  <c r="I141" i="2"/>
  <c r="H141" i="2"/>
  <c r="J140" i="2"/>
  <c r="I140" i="2"/>
  <c r="H140" i="2"/>
  <c r="J139" i="2"/>
  <c r="I139" i="2"/>
  <c r="H139" i="2"/>
  <c r="J138" i="2"/>
  <c r="I138" i="2"/>
  <c r="H138" i="2"/>
  <c r="J137" i="2"/>
  <c r="I137" i="2"/>
  <c r="H137" i="2"/>
  <c r="J136" i="2"/>
  <c r="I136" i="2"/>
  <c r="H136" i="2"/>
  <c r="J135" i="2"/>
  <c r="I135" i="2"/>
  <c r="H135" i="2"/>
  <c r="J134" i="2"/>
  <c r="I134" i="2"/>
  <c r="H134" i="2"/>
  <c r="J133" i="2"/>
  <c r="I133" i="2"/>
  <c r="H133" i="2"/>
  <c r="J132" i="2"/>
  <c r="I132" i="2"/>
  <c r="H132" i="2"/>
  <c r="J131" i="2"/>
  <c r="I131" i="2"/>
  <c r="H131" i="2"/>
  <c r="J130" i="2"/>
  <c r="I130" i="2"/>
  <c r="H130" i="2"/>
  <c r="J129" i="2"/>
  <c r="I129" i="2"/>
  <c r="H129" i="2"/>
  <c r="J128" i="2"/>
  <c r="I128" i="2"/>
  <c r="H128" i="2"/>
  <c r="J127" i="2"/>
  <c r="I127" i="2"/>
  <c r="H127" i="2"/>
  <c r="J126" i="2"/>
  <c r="I126" i="2"/>
  <c r="H126" i="2"/>
  <c r="J124" i="2"/>
  <c r="I124" i="2"/>
  <c r="H124" i="2"/>
  <c r="J123" i="2"/>
  <c r="I123" i="2"/>
  <c r="H123" i="2"/>
  <c r="J122" i="2"/>
  <c r="I122" i="2"/>
  <c r="H122" i="2"/>
  <c r="J121" i="2"/>
  <c r="I121" i="2"/>
  <c r="H121" i="2"/>
  <c r="J120" i="2"/>
  <c r="I120" i="2"/>
  <c r="H120" i="2"/>
  <c r="J119" i="2"/>
  <c r="I119" i="2"/>
  <c r="H119" i="2"/>
  <c r="J118" i="2"/>
  <c r="I118" i="2"/>
  <c r="H118" i="2"/>
  <c r="J117" i="2"/>
  <c r="I117" i="2"/>
  <c r="H117" i="2"/>
  <c r="J116" i="2"/>
  <c r="I116" i="2"/>
  <c r="H116" i="2"/>
  <c r="J115" i="2"/>
  <c r="I115" i="2"/>
  <c r="H115" i="2"/>
  <c r="J114" i="2"/>
  <c r="I114" i="2"/>
  <c r="H114" i="2"/>
  <c r="J113" i="2"/>
  <c r="I113" i="2"/>
  <c r="H113" i="2"/>
  <c r="J112" i="2"/>
  <c r="I112" i="2"/>
  <c r="H112" i="2"/>
  <c r="J111" i="2"/>
  <c r="I111" i="2"/>
  <c r="H111" i="2"/>
  <c r="J110" i="2"/>
  <c r="I110" i="2"/>
  <c r="H110" i="2"/>
  <c r="J109" i="2"/>
  <c r="I109" i="2"/>
  <c r="H109" i="2"/>
  <c r="J108" i="2"/>
  <c r="I108" i="2"/>
  <c r="H108" i="2"/>
  <c r="J107" i="2"/>
  <c r="I107" i="2"/>
  <c r="H107" i="2"/>
  <c r="J106" i="2"/>
  <c r="I106" i="2"/>
  <c r="H106" i="2"/>
  <c r="J105" i="2"/>
  <c r="I105" i="2"/>
  <c r="H105" i="2"/>
  <c r="J104" i="2"/>
  <c r="I104" i="2"/>
  <c r="H104" i="2"/>
  <c r="J103" i="2"/>
  <c r="I103" i="2"/>
  <c r="H103" i="2"/>
  <c r="J102" i="2"/>
  <c r="I102" i="2"/>
  <c r="H102" i="2"/>
  <c r="J101" i="2"/>
  <c r="I101" i="2"/>
  <c r="H101" i="2"/>
  <c r="J100" i="2"/>
  <c r="I100" i="2"/>
  <c r="H100" i="2"/>
  <c r="J99" i="2"/>
  <c r="I99" i="2"/>
  <c r="H99" i="2"/>
  <c r="J98" i="2"/>
  <c r="I98" i="2"/>
  <c r="H98" i="2"/>
  <c r="J97" i="2"/>
  <c r="I97" i="2"/>
  <c r="H97" i="2"/>
  <c r="J96" i="2"/>
  <c r="I96" i="2"/>
  <c r="H96" i="2"/>
  <c r="J95" i="2"/>
  <c r="I95" i="2"/>
  <c r="H95" i="2"/>
  <c r="J94" i="2"/>
  <c r="I94" i="2"/>
  <c r="H94" i="2"/>
  <c r="J93" i="2"/>
  <c r="I93" i="2"/>
  <c r="H93" i="2"/>
  <c r="J92" i="2"/>
  <c r="I92" i="2"/>
  <c r="H92" i="2"/>
  <c r="J91" i="2"/>
  <c r="I91" i="2"/>
  <c r="H91" i="2"/>
  <c r="J90" i="2"/>
  <c r="I90" i="2"/>
  <c r="H90" i="2"/>
  <c r="J89" i="2"/>
  <c r="I89" i="2"/>
  <c r="H89" i="2"/>
  <c r="J88" i="2"/>
  <c r="I88" i="2"/>
  <c r="H88" i="2"/>
  <c r="J87" i="2"/>
  <c r="I87" i="2"/>
  <c r="H87" i="2"/>
  <c r="J86" i="2"/>
  <c r="I86" i="2"/>
  <c r="H86" i="2"/>
  <c r="J85" i="2"/>
  <c r="I85" i="2"/>
  <c r="H85" i="2"/>
  <c r="J84" i="2"/>
  <c r="I84" i="2"/>
  <c r="H84" i="2"/>
  <c r="J83" i="2"/>
  <c r="I83" i="2"/>
  <c r="H83" i="2"/>
  <c r="J82" i="2"/>
  <c r="I82" i="2"/>
  <c r="H82" i="2"/>
  <c r="J81" i="2"/>
  <c r="I81" i="2"/>
  <c r="H81" i="2"/>
  <c r="J80" i="2"/>
  <c r="I80" i="2"/>
  <c r="H80" i="2"/>
  <c r="J79" i="2"/>
  <c r="I79" i="2"/>
  <c r="H79" i="2"/>
  <c r="J78" i="2"/>
  <c r="I78" i="2"/>
  <c r="H78" i="2"/>
  <c r="J77" i="2"/>
  <c r="I77" i="2"/>
  <c r="H77" i="2"/>
  <c r="J76" i="2"/>
  <c r="I76" i="2"/>
  <c r="H76" i="2"/>
  <c r="J75" i="2"/>
  <c r="I75" i="2"/>
  <c r="H75" i="2"/>
  <c r="J74" i="2"/>
  <c r="I74" i="2"/>
  <c r="H74" i="2"/>
  <c r="J73" i="2"/>
  <c r="I73" i="2"/>
  <c r="H73" i="2"/>
  <c r="J72" i="2"/>
  <c r="I72" i="2"/>
  <c r="H72" i="2"/>
  <c r="J71" i="2"/>
  <c r="I71" i="2"/>
  <c r="H71" i="2"/>
  <c r="J70" i="2"/>
  <c r="I70" i="2"/>
  <c r="H70" i="2"/>
  <c r="J69" i="2"/>
  <c r="I69" i="2"/>
  <c r="H69" i="2"/>
  <c r="J68" i="2"/>
  <c r="I68" i="2"/>
  <c r="H68" i="2"/>
  <c r="J67" i="2"/>
  <c r="I67" i="2"/>
  <c r="H67" i="2"/>
  <c r="J66" i="2"/>
  <c r="I66" i="2"/>
  <c r="H66" i="2"/>
  <c r="J65" i="2"/>
  <c r="I65" i="2"/>
  <c r="H65" i="2"/>
  <c r="J64" i="2"/>
  <c r="I64" i="2"/>
  <c r="H64" i="2"/>
  <c r="J63" i="2"/>
  <c r="I63" i="2"/>
  <c r="H63" i="2"/>
  <c r="J62" i="2"/>
  <c r="I62" i="2"/>
  <c r="H62" i="2"/>
  <c r="J61" i="2"/>
  <c r="I61" i="2"/>
  <c r="H61" i="2"/>
  <c r="J60" i="2"/>
  <c r="I60" i="2"/>
  <c r="H60" i="2"/>
  <c r="J59" i="2"/>
  <c r="I59" i="2"/>
  <c r="H59" i="2"/>
  <c r="J58" i="2"/>
  <c r="I58" i="2"/>
  <c r="H58" i="2"/>
  <c r="J57" i="2"/>
  <c r="I57" i="2"/>
  <c r="H57" i="2"/>
  <c r="J56" i="2"/>
  <c r="I56" i="2"/>
  <c r="H56" i="2"/>
  <c r="J55" i="2"/>
  <c r="I55" i="2"/>
  <c r="H55" i="2"/>
  <c r="J54" i="2"/>
  <c r="I54" i="2"/>
  <c r="H54" i="2"/>
  <c r="J53" i="2"/>
  <c r="I53" i="2"/>
  <c r="H53" i="2"/>
  <c r="J52" i="2"/>
  <c r="I52" i="2"/>
  <c r="H52" i="2"/>
  <c r="J51" i="2"/>
  <c r="I51" i="2"/>
  <c r="H51" i="2"/>
  <c r="J50" i="2"/>
  <c r="I50" i="2"/>
  <c r="H50" i="2"/>
  <c r="J49" i="2"/>
  <c r="I49" i="2"/>
  <c r="H49" i="2"/>
  <c r="J48" i="2"/>
  <c r="I48" i="2"/>
  <c r="H48" i="2"/>
  <c r="J47" i="2"/>
  <c r="I47" i="2"/>
  <c r="H47" i="2"/>
  <c r="J46" i="2"/>
  <c r="I46" i="2"/>
  <c r="H46" i="2"/>
  <c r="J45" i="2"/>
  <c r="I45" i="2"/>
  <c r="H45" i="2"/>
  <c r="J44" i="2"/>
  <c r="I44" i="2"/>
  <c r="H44" i="2"/>
  <c r="J43" i="2"/>
  <c r="I43" i="2"/>
  <c r="H43" i="2"/>
  <c r="J42" i="2"/>
  <c r="I42" i="2"/>
  <c r="H42" i="2"/>
  <c r="J41" i="2"/>
  <c r="I41" i="2"/>
  <c r="H41" i="2"/>
  <c r="J40" i="2"/>
  <c r="I40" i="2"/>
  <c r="H40" i="2"/>
  <c r="J39" i="2"/>
  <c r="I39" i="2"/>
  <c r="H39" i="2"/>
  <c r="J38" i="2"/>
  <c r="I38" i="2"/>
  <c r="H38" i="2"/>
  <c r="J37" i="2"/>
  <c r="I37" i="2"/>
  <c r="H37" i="2"/>
  <c r="J36" i="2"/>
  <c r="I36" i="2"/>
  <c r="H36" i="2"/>
  <c r="J35" i="2"/>
  <c r="I35" i="2"/>
  <c r="H35" i="2"/>
  <c r="J34" i="2"/>
  <c r="I34" i="2"/>
  <c r="H34" i="2"/>
  <c r="J33" i="2"/>
  <c r="I33" i="2"/>
  <c r="H33" i="2"/>
  <c r="J32" i="2"/>
  <c r="I32" i="2"/>
  <c r="H32" i="2"/>
  <c r="J31" i="2"/>
  <c r="I31" i="2"/>
  <c r="H31" i="2"/>
  <c r="J30" i="2"/>
  <c r="I30" i="2"/>
  <c r="H30" i="2"/>
  <c r="J29" i="2"/>
  <c r="I29" i="2"/>
  <c r="H29" i="2"/>
  <c r="J28" i="2"/>
  <c r="I28" i="2"/>
  <c r="H28" i="2"/>
  <c r="J27" i="2"/>
  <c r="I27" i="2"/>
  <c r="H27" i="2"/>
  <c r="J26" i="2"/>
  <c r="I26" i="2"/>
  <c r="H26" i="2"/>
  <c r="J25" i="2"/>
  <c r="I25" i="2"/>
  <c r="H25" i="2"/>
  <c r="J24" i="2"/>
  <c r="I24" i="2"/>
  <c r="H24" i="2"/>
  <c r="J23" i="2"/>
  <c r="I23" i="2"/>
  <c r="H23" i="2"/>
  <c r="J22" i="2"/>
  <c r="I22" i="2"/>
  <c r="H22" i="2"/>
  <c r="J21" i="2"/>
  <c r="I21" i="2"/>
  <c r="H21" i="2"/>
  <c r="J20" i="2"/>
  <c r="I20" i="2"/>
  <c r="H20" i="2"/>
  <c r="J19" i="2"/>
  <c r="I19" i="2"/>
  <c r="H19" i="2"/>
  <c r="J18" i="2"/>
  <c r="I18" i="2"/>
  <c r="H18" i="2"/>
  <c r="J17" i="2"/>
  <c r="I17" i="2"/>
  <c r="H17" i="2"/>
  <c r="J16" i="2"/>
  <c r="I16" i="2"/>
  <c r="H16" i="2"/>
  <c r="J15" i="2"/>
  <c r="I15" i="2"/>
  <c r="H15" i="2"/>
  <c r="J14" i="2"/>
  <c r="I14" i="2"/>
  <c r="H14" i="2"/>
  <c r="J13" i="2"/>
  <c r="I13" i="2"/>
  <c r="H13" i="2"/>
  <c r="J12" i="2"/>
  <c r="I12" i="2"/>
  <c r="H12" i="2"/>
  <c r="J11" i="2"/>
  <c r="I11" i="2"/>
  <c r="H11" i="2"/>
  <c r="J10" i="2"/>
  <c r="I10" i="2"/>
  <c r="H10" i="2"/>
  <c r="J9" i="2"/>
  <c r="I9" i="2"/>
  <c r="H9" i="2"/>
  <c r="J8" i="2"/>
  <c r="I8" i="2"/>
  <c r="H8" i="2"/>
  <c r="C8" i="10"/>
  <c r="I263" i="1" l="1"/>
  <c r="H260" i="1"/>
  <c r="J259" i="1"/>
  <c r="H258" i="1"/>
  <c r="J258" i="1"/>
  <c r="J257" i="1"/>
  <c r="H256" i="1"/>
  <c r="J255" i="1"/>
  <c r="H253" i="1"/>
  <c r="I252" i="1"/>
  <c r="H251" i="1"/>
  <c r="I250" i="1"/>
  <c r="H249" i="1"/>
  <c r="J249" i="1"/>
  <c r="I248" i="1"/>
  <c r="H247" i="1"/>
  <c r="J247" i="1"/>
  <c r="I244" i="1"/>
  <c r="I242" i="1"/>
  <c r="I240" i="1"/>
  <c r="H240" i="1"/>
  <c r="J239" i="1"/>
  <c r="I236" i="1"/>
  <c r="I234" i="1"/>
  <c r="J233" i="1"/>
  <c r="I232" i="1"/>
  <c r="J231" i="1"/>
  <c r="I229" i="1"/>
  <c r="J229" i="1"/>
  <c r="H229" i="1"/>
  <c r="I226" i="1"/>
  <c r="I224" i="1"/>
  <c r="J223" i="1"/>
  <c r="I222" i="1"/>
  <c r="J221" i="1"/>
  <c r="I218" i="1"/>
  <c r="I216" i="1"/>
  <c r="J216" i="1"/>
  <c r="H216" i="1"/>
  <c r="I214" i="1"/>
  <c r="J213" i="1"/>
  <c r="J211" i="1"/>
  <c r="I210" i="1"/>
  <c r="I208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J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J182" i="1"/>
  <c r="H181" i="1"/>
  <c r="H180" i="1"/>
  <c r="H179" i="1"/>
  <c r="H178" i="1"/>
  <c r="H177" i="1"/>
  <c r="I176" i="1"/>
  <c r="I175" i="1"/>
  <c r="I174" i="1"/>
  <c r="H173" i="1"/>
  <c r="I172" i="1"/>
  <c r="J171" i="1"/>
  <c r="H170" i="1"/>
  <c r="I170" i="1"/>
  <c r="H169" i="1"/>
  <c r="H168" i="1"/>
  <c r="J167" i="1"/>
  <c r="H166" i="1"/>
  <c r="I165" i="1"/>
  <c r="J168" i="1"/>
  <c r="I168" i="1"/>
  <c r="H164" i="1"/>
  <c r="H163" i="1"/>
  <c r="H162" i="1"/>
  <c r="I162" i="1"/>
  <c r="H161" i="1"/>
  <c r="J161" i="1"/>
  <c r="H160" i="1"/>
  <c r="H159" i="1"/>
  <c r="I157" i="1"/>
  <c r="I156" i="1"/>
  <c r="J156" i="1"/>
  <c r="I155" i="1"/>
  <c r="H154" i="1"/>
  <c r="J159" i="1"/>
  <c r="I152" i="1"/>
  <c r="I153" i="1"/>
  <c r="J157" i="1"/>
  <c r="I154" i="1"/>
  <c r="J151" i="1"/>
  <c r="H150" i="1"/>
  <c r="J149" i="1"/>
  <c r="H148" i="1"/>
  <c r="I147" i="1"/>
  <c r="J150" i="1"/>
  <c r="I150" i="1"/>
  <c r="H147" i="1"/>
  <c r="H146" i="1"/>
  <c r="I146" i="1"/>
  <c r="J145" i="1"/>
  <c r="H144" i="1"/>
  <c r="I144" i="1"/>
  <c r="J143" i="1"/>
  <c r="H141" i="1"/>
  <c r="I141" i="1"/>
  <c r="H140" i="1"/>
  <c r="J140" i="1"/>
  <c r="J139" i="1"/>
  <c r="H139" i="1"/>
  <c r="H138" i="1"/>
  <c r="J138" i="1"/>
  <c r="J137" i="1"/>
  <c r="H137" i="1"/>
  <c r="H136" i="1"/>
  <c r="J136" i="1"/>
  <c r="I134" i="1"/>
  <c r="H135" i="1"/>
  <c r="H134" i="1"/>
  <c r="J134" i="1"/>
  <c r="J133" i="1"/>
  <c r="H133" i="1"/>
  <c r="H132" i="1"/>
  <c r="J132" i="1"/>
  <c r="J131" i="1"/>
  <c r="H131" i="1"/>
  <c r="H130" i="1"/>
  <c r="J130" i="1"/>
  <c r="J129" i="1"/>
  <c r="I129" i="1"/>
  <c r="H129" i="1"/>
  <c r="H128" i="1"/>
  <c r="J128" i="1"/>
  <c r="J127" i="1"/>
  <c r="H127" i="1"/>
  <c r="H126" i="1"/>
  <c r="J169" i="1"/>
  <c r="I169" i="1"/>
  <c r="J126" i="1"/>
  <c r="J124" i="1"/>
  <c r="H123" i="1"/>
  <c r="J123" i="1"/>
  <c r="I123" i="1"/>
  <c r="H122" i="1"/>
  <c r="H121" i="1"/>
  <c r="J121" i="1"/>
  <c r="I121" i="1"/>
  <c r="J120" i="1"/>
  <c r="H119" i="1"/>
  <c r="J119" i="1"/>
  <c r="I119" i="1"/>
  <c r="I118" i="1"/>
  <c r="H117" i="1"/>
  <c r="I117" i="1"/>
  <c r="I116" i="1"/>
  <c r="H115" i="1"/>
  <c r="J115" i="1"/>
  <c r="I114" i="1"/>
  <c r="H113" i="1"/>
  <c r="I112" i="1"/>
  <c r="I111" i="1"/>
  <c r="I110" i="1"/>
  <c r="H110" i="1"/>
  <c r="H109" i="1"/>
  <c r="H108" i="1"/>
  <c r="H107" i="1"/>
  <c r="I106" i="1"/>
  <c r="I104" i="1"/>
  <c r="H104" i="1"/>
  <c r="H103" i="1"/>
  <c r="J103" i="1"/>
  <c r="I103" i="1"/>
  <c r="I102" i="1"/>
  <c r="I101" i="1"/>
  <c r="I100" i="1"/>
  <c r="J99" i="1"/>
  <c r="I98" i="1"/>
  <c r="H98" i="1"/>
  <c r="H97" i="1"/>
  <c r="I97" i="1"/>
  <c r="I96" i="1"/>
  <c r="I95" i="1"/>
  <c r="I94" i="1"/>
  <c r="I92" i="1"/>
  <c r="H92" i="1"/>
  <c r="H91" i="1"/>
  <c r="I90" i="1"/>
  <c r="H89" i="1"/>
  <c r="I89" i="1"/>
  <c r="H88" i="1"/>
  <c r="H87" i="1"/>
  <c r="I87" i="1"/>
  <c r="I86" i="1"/>
  <c r="H85" i="1"/>
  <c r="I85" i="1"/>
  <c r="J84" i="1"/>
  <c r="I84" i="1"/>
  <c r="H84" i="1"/>
  <c r="I109" i="1"/>
  <c r="I82" i="1"/>
  <c r="H81" i="1"/>
  <c r="H80" i="1"/>
  <c r="I79" i="1"/>
  <c r="J78" i="1"/>
  <c r="I77" i="1"/>
  <c r="J122" i="1"/>
  <c r="I122" i="1"/>
  <c r="H77" i="1"/>
  <c r="J76" i="1"/>
  <c r="I75" i="1"/>
  <c r="J74" i="1"/>
  <c r="I73" i="1"/>
  <c r="J72" i="1"/>
  <c r="I71" i="1"/>
  <c r="J70" i="1"/>
  <c r="I69" i="1"/>
  <c r="J68" i="1"/>
  <c r="I67" i="1"/>
  <c r="J66" i="1"/>
  <c r="I65" i="1"/>
  <c r="J65" i="1"/>
  <c r="H65" i="1"/>
  <c r="J64" i="1"/>
  <c r="I63" i="1"/>
  <c r="J62" i="1"/>
  <c r="I61" i="1"/>
  <c r="J60" i="1"/>
  <c r="I59" i="1"/>
  <c r="I58" i="1"/>
  <c r="J58" i="1"/>
  <c r="H58" i="1"/>
  <c r="I57" i="1"/>
  <c r="J56" i="1"/>
  <c r="I55" i="1"/>
  <c r="J54" i="1"/>
  <c r="I53" i="1"/>
  <c r="J52" i="1"/>
  <c r="I51" i="1"/>
  <c r="J50" i="1"/>
  <c r="I49" i="1"/>
  <c r="J49" i="1"/>
  <c r="H49" i="1"/>
  <c r="J48" i="1"/>
  <c r="I47" i="1"/>
  <c r="J46" i="1"/>
  <c r="I45" i="1"/>
  <c r="I44" i="1"/>
  <c r="J44" i="1"/>
  <c r="H44" i="1"/>
  <c r="I43" i="1"/>
  <c r="I42" i="1"/>
  <c r="I40" i="1"/>
  <c r="I39" i="1"/>
  <c r="I37" i="1"/>
  <c r="I36" i="1"/>
  <c r="I34" i="1"/>
  <c r="I33" i="1"/>
  <c r="J33" i="1"/>
  <c r="I32" i="1"/>
  <c r="I30" i="1"/>
  <c r="I29" i="1"/>
  <c r="I28" i="1"/>
  <c r="J28" i="1"/>
  <c r="H28" i="1"/>
  <c r="I27" i="1"/>
  <c r="J26" i="1"/>
  <c r="I24" i="1"/>
  <c r="I23" i="1"/>
  <c r="J23" i="1"/>
  <c r="I22" i="1"/>
  <c r="I20" i="1"/>
  <c r="J20" i="1"/>
  <c r="H20" i="1"/>
  <c r="I19" i="1"/>
  <c r="I17" i="1"/>
  <c r="I16" i="1"/>
  <c r="I14" i="1"/>
  <c r="I13" i="1"/>
  <c r="I12" i="1"/>
  <c r="I11" i="1"/>
  <c r="I10" i="1"/>
  <c r="J10" i="1"/>
  <c r="I9" i="1"/>
  <c r="I8" i="1"/>
  <c r="J8" i="1"/>
  <c r="J18" i="1" l="1"/>
  <c r="H18" i="1"/>
  <c r="I26" i="1"/>
  <c r="J38" i="1"/>
  <c r="H38" i="1"/>
  <c r="J36" i="1"/>
  <c r="H36" i="1"/>
  <c r="J16" i="1"/>
  <c r="H16" i="1"/>
  <c r="H10" i="1"/>
  <c r="J12" i="1"/>
  <c r="H12" i="1"/>
  <c r="H15" i="1"/>
  <c r="J15" i="1"/>
  <c r="I15" i="1"/>
  <c r="J22" i="1"/>
  <c r="H22" i="1"/>
  <c r="H23" i="1"/>
  <c r="J24" i="1"/>
  <c r="H24" i="1"/>
  <c r="I25" i="1"/>
  <c r="J32" i="1"/>
  <c r="H32" i="1"/>
  <c r="H33" i="1"/>
  <c r="J34" i="1"/>
  <c r="H34" i="1"/>
  <c r="I35" i="1"/>
  <c r="J42" i="1"/>
  <c r="H42" i="1"/>
  <c r="H8" i="1"/>
  <c r="H9" i="1"/>
  <c r="J9" i="1"/>
  <c r="H11" i="1"/>
  <c r="J11" i="1"/>
  <c r="H13" i="1"/>
  <c r="J13" i="1"/>
  <c r="J14" i="1"/>
  <c r="H14" i="1"/>
  <c r="I18" i="1"/>
  <c r="I21" i="1"/>
  <c r="H31" i="1"/>
  <c r="J30" i="1"/>
  <c r="H30" i="1"/>
  <c r="I31" i="1"/>
  <c r="I38" i="1"/>
  <c r="J40" i="1"/>
  <c r="H40" i="1"/>
  <c r="I41" i="1"/>
  <c r="J17" i="1"/>
  <c r="J19" i="1"/>
  <c r="J21" i="1"/>
  <c r="J25" i="1"/>
  <c r="H26" i="1"/>
  <c r="J27" i="1"/>
  <c r="J29" i="1"/>
  <c r="J31" i="1"/>
  <c r="J35" i="1"/>
  <c r="J37" i="1"/>
  <c r="J39" i="1"/>
  <c r="J41" i="1"/>
  <c r="J43" i="1"/>
  <c r="J45" i="1"/>
  <c r="H46" i="1"/>
  <c r="J47" i="1"/>
  <c r="H48" i="1"/>
  <c r="H50" i="1"/>
  <c r="J51" i="1"/>
  <c r="H52" i="1"/>
  <c r="J53" i="1"/>
  <c r="H54" i="1"/>
  <c r="J55" i="1"/>
  <c r="H56" i="1"/>
  <c r="J57" i="1"/>
  <c r="J59" i="1"/>
  <c r="H60" i="1"/>
  <c r="J61" i="1"/>
  <c r="H62" i="1"/>
  <c r="J63" i="1"/>
  <c r="H64" i="1"/>
  <c r="H66" i="1"/>
  <c r="J67" i="1"/>
  <c r="H68" i="1"/>
  <c r="J69" i="1"/>
  <c r="H70" i="1"/>
  <c r="J71" i="1"/>
  <c r="H72" i="1"/>
  <c r="J73" i="1"/>
  <c r="H74" i="1"/>
  <c r="J75" i="1"/>
  <c r="H76" i="1"/>
  <c r="J77" i="1"/>
  <c r="H78" i="1"/>
  <c r="J79" i="1"/>
  <c r="I80" i="1"/>
  <c r="H86" i="1"/>
  <c r="J86" i="1"/>
  <c r="I88" i="1"/>
  <c r="J89" i="1"/>
  <c r="H95" i="1"/>
  <c r="J95" i="1"/>
  <c r="I99" i="1"/>
  <c r="J106" i="1"/>
  <c r="H106" i="1"/>
  <c r="H111" i="1"/>
  <c r="J111" i="1"/>
  <c r="J114" i="1"/>
  <c r="H114" i="1"/>
  <c r="I115" i="1"/>
  <c r="J117" i="1"/>
  <c r="I46" i="1"/>
  <c r="I48" i="1"/>
  <c r="I50" i="1"/>
  <c r="I52" i="1"/>
  <c r="I54" i="1"/>
  <c r="I56" i="1"/>
  <c r="I60" i="1"/>
  <c r="I62" i="1"/>
  <c r="I64" i="1"/>
  <c r="I66" i="1"/>
  <c r="I68" i="1"/>
  <c r="I70" i="1"/>
  <c r="I72" i="1"/>
  <c r="I74" i="1"/>
  <c r="I76" i="1"/>
  <c r="I78" i="1"/>
  <c r="J80" i="1"/>
  <c r="J110" i="1"/>
  <c r="J108" i="1"/>
  <c r="J109" i="1"/>
  <c r="J107" i="1"/>
  <c r="J83" i="1"/>
  <c r="J88" i="1"/>
  <c r="H93" i="1"/>
  <c r="J92" i="1"/>
  <c r="J96" i="1"/>
  <c r="H96" i="1"/>
  <c r="H101" i="1"/>
  <c r="J101" i="1"/>
  <c r="I105" i="1"/>
  <c r="J112" i="1"/>
  <c r="H112" i="1"/>
  <c r="I113" i="1"/>
  <c r="H17" i="1"/>
  <c r="H19" i="1"/>
  <c r="H21" i="1"/>
  <c r="H25" i="1"/>
  <c r="H27" i="1"/>
  <c r="H29" i="1"/>
  <c r="H35" i="1"/>
  <c r="H37" i="1"/>
  <c r="H39" i="1"/>
  <c r="H41" i="1"/>
  <c r="H43" i="1"/>
  <c r="H45" i="1"/>
  <c r="H47" i="1"/>
  <c r="H51" i="1"/>
  <c r="H53" i="1"/>
  <c r="H55" i="1"/>
  <c r="H57" i="1"/>
  <c r="H59" i="1"/>
  <c r="H61" i="1"/>
  <c r="H63" i="1"/>
  <c r="H67" i="1"/>
  <c r="H69" i="1"/>
  <c r="H71" i="1"/>
  <c r="H73" i="1"/>
  <c r="H75" i="1"/>
  <c r="H79" i="1"/>
  <c r="I81" i="1"/>
  <c r="H82" i="1"/>
  <c r="J82" i="1"/>
  <c r="H83" i="1"/>
  <c r="J85" i="1"/>
  <c r="H90" i="1"/>
  <c r="J90" i="1"/>
  <c r="J94" i="1"/>
  <c r="H94" i="1"/>
  <c r="H99" i="1"/>
  <c r="J98" i="1"/>
  <c r="J102" i="1"/>
  <c r="H102" i="1"/>
  <c r="J105" i="1"/>
  <c r="I108" i="1"/>
  <c r="J113" i="1"/>
  <c r="J118" i="1"/>
  <c r="H118" i="1"/>
  <c r="I91" i="1"/>
  <c r="I93" i="1"/>
  <c r="J100" i="1"/>
  <c r="H100" i="1"/>
  <c r="H105" i="1"/>
  <c r="J104" i="1"/>
  <c r="J116" i="1"/>
  <c r="H116" i="1"/>
  <c r="J81" i="1"/>
  <c r="J87" i="1"/>
  <c r="J91" i="1"/>
  <c r="J93" i="1"/>
  <c r="J97" i="1"/>
  <c r="H120" i="1"/>
  <c r="H124" i="1"/>
  <c r="I127" i="1"/>
  <c r="I131" i="1"/>
  <c r="I133" i="1"/>
  <c r="I135" i="1"/>
  <c r="I137" i="1"/>
  <c r="I139" i="1"/>
  <c r="H143" i="1"/>
  <c r="J144" i="1"/>
  <c r="H145" i="1"/>
  <c r="J146" i="1"/>
  <c r="J148" i="1"/>
  <c r="H149" i="1"/>
  <c r="H151" i="1"/>
  <c r="J152" i="1"/>
  <c r="H153" i="1"/>
  <c r="J154" i="1"/>
  <c r="H155" i="1"/>
  <c r="H157" i="1"/>
  <c r="I160" i="1"/>
  <c r="J166" i="1"/>
  <c r="H167" i="1"/>
  <c r="J170" i="1"/>
  <c r="H171" i="1"/>
  <c r="J173" i="1"/>
  <c r="I173" i="1"/>
  <c r="H212" i="1"/>
  <c r="J212" i="1"/>
  <c r="H220" i="1"/>
  <c r="J220" i="1"/>
  <c r="H228" i="1"/>
  <c r="J228" i="1"/>
  <c r="H230" i="1"/>
  <c r="J230" i="1"/>
  <c r="H238" i="1"/>
  <c r="J238" i="1"/>
  <c r="H246" i="1"/>
  <c r="J246" i="1"/>
  <c r="I120" i="1"/>
  <c r="I124" i="1"/>
  <c r="J135" i="1"/>
  <c r="J141" i="1"/>
  <c r="I143" i="1"/>
  <c r="I145" i="1"/>
  <c r="I149" i="1"/>
  <c r="I151" i="1"/>
  <c r="J160" i="1"/>
  <c r="J162" i="1"/>
  <c r="I167" i="1"/>
  <c r="I171" i="1"/>
  <c r="H174" i="1"/>
  <c r="J174" i="1"/>
  <c r="J175" i="1"/>
  <c r="H175" i="1"/>
  <c r="H176" i="1"/>
  <c r="J176" i="1"/>
  <c r="J206" i="1"/>
  <c r="H210" i="1"/>
  <c r="J210" i="1"/>
  <c r="H218" i="1"/>
  <c r="J218" i="1"/>
  <c r="J219" i="1"/>
  <c r="H226" i="1"/>
  <c r="J226" i="1"/>
  <c r="J227" i="1"/>
  <c r="H236" i="1"/>
  <c r="J236" i="1"/>
  <c r="J237" i="1"/>
  <c r="J240" i="1"/>
  <c r="H244" i="1"/>
  <c r="J244" i="1"/>
  <c r="J245" i="1"/>
  <c r="H252" i="1"/>
  <c r="J252" i="1"/>
  <c r="J253" i="1"/>
  <c r="H263" i="1"/>
  <c r="J263" i="1"/>
  <c r="J264" i="1"/>
  <c r="I126" i="1"/>
  <c r="I128" i="1"/>
  <c r="I130" i="1"/>
  <c r="I132" i="1"/>
  <c r="I136" i="1"/>
  <c r="I138" i="1"/>
  <c r="I140" i="1"/>
  <c r="J147" i="1"/>
  <c r="H152" i="1"/>
  <c r="J153" i="1"/>
  <c r="J155" i="1"/>
  <c r="H156" i="1"/>
  <c r="I159" i="1"/>
  <c r="I161" i="1"/>
  <c r="J165" i="1"/>
  <c r="H208" i="1"/>
  <c r="J208" i="1"/>
  <c r="J209" i="1"/>
  <c r="J217" i="1"/>
  <c r="H224" i="1"/>
  <c r="J224" i="1"/>
  <c r="J225" i="1"/>
  <c r="H234" i="1"/>
  <c r="J234" i="1"/>
  <c r="J235" i="1"/>
  <c r="H242" i="1"/>
  <c r="J242" i="1"/>
  <c r="J243" i="1"/>
  <c r="H250" i="1"/>
  <c r="J250" i="1"/>
  <c r="J251" i="1"/>
  <c r="J262" i="1"/>
  <c r="I83" i="1"/>
  <c r="I107" i="1"/>
  <c r="I148" i="1"/>
  <c r="I166" i="1"/>
  <c r="H172" i="1"/>
  <c r="J172" i="1"/>
  <c r="H182" i="1"/>
  <c r="J183" i="1"/>
  <c r="H183" i="1"/>
  <c r="H184" i="1"/>
  <c r="J184" i="1"/>
  <c r="J185" i="1"/>
  <c r="H185" i="1"/>
  <c r="H186" i="1"/>
  <c r="J186" i="1"/>
  <c r="J187" i="1"/>
  <c r="H187" i="1"/>
  <c r="H188" i="1"/>
  <c r="J188" i="1"/>
  <c r="J189" i="1"/>
  <c r="H189" i="1"/>
  <c r="H190" i="1"/>
  <c r="J190" i="1"/>
  <c r="J191" i="1"/>
  <c r="H191" i="1"/>
  <c r="H192" i="1"/>
  <c r="J192" i="1"/>
  <c r="J193" i="1"/>
  <c r="H193" i="1"/>
  <c r="H194" i="1"/>
  <c r="J194" i="1"/>
  <c r="H195" i="1"/>
  <c r="H196" i="1"/>
  <c r="J196" i="1"/>
  <c r="J197" i="1"/>
  <c r="H197" i="1"/>
  <c r="H198" i="1"/>
  <c r="J198" i="1"/>
  <c r="J199" i="1"/>
  <c r="H199" i="1"/>
  <c r="H200" i="1"/>
  <c r="J200" i="1"/>
  <c r="J201" i="1"/>
  <c r="H201" i="1"/>
  <c r="H202" i="1"/>
  <c r="J202" i="1"/>
  <c r="J203" i="1"/>
  <c r="H203" i="1"/>
  <c r="H204" i="1"/>
  <c r="J204" i="1"/>
  <c r="J205" i="1"/>
  <c r="H205" i="1"/>
  <c r="H206" i="1"/>
  <c r="J207" i="1"/>
  <c r="I212" i="1"/>
  <c r="H214" i="1"/>
  <c r="J214" i="1"/>
  <c r="J215" i="1"/>
  <c r="I220" i="1"/>
  <c r="H222" i="1"/>
  <c r="J222" i="1"/>
  <c r="I228" i="1"/>
  <c r="I230" i="1"/>
  <c r="H232" i="1"/>
  <c r="J232" i="1"/>
  <c r="I238" i="1"/>
  <c r="J241" i="1"/>
  <c r="I246" i="1"/>
  <c r="H248" i="1"/>
  <c r="J248" i="1"/>
  <c r="I255" i="1"/>
  <c r="J256" i="1"/>
  <c r="I257" i="1"/>
  <c r="I259" i="1"/>
  <c r="J260" i="1"/>
  <c r="H207" i="1"/>
  <c r="H209" i="1"/>
  <c r="H211" i="1"/>
  <c r="H213" i="1"/>
  <c r="H215" i="1"/>
  <c r="H217" i="1"/>
  <c r="H219" i="1"/>
  <c r="H221" i="1"/>
  <c r="H223" i="1"/>
  <c r="H225" i="1"/>
  <c r="H227" i="1"/>
  <c r="H231" i="1"/>
  <c r="H233" i="1"/>
  <c r="H235" i="1"/>
  <c r="H237" i="1"/>
  <c r="H239" i="1"/>
  <c r="H241" i="1"/>
  <c r="H243" i="1"/>
  <c r="H245" i="1"/>
  <c r="I256" i="1"/>
  <c r="I258" i="1"/>
  <c r="I260" i="1"/>
  <c r="H262" i="1"/>
  <c r="H264" i="1"/>
  <c r="I207" i="1"/>
  <c r="I209" i="1"/>
  <c r="I211" i="1"/>
  <c r="I213" i="1"/>
  <c r="I215" i="1"/>
  <c r="I217" i="1"/>
  <c r="I219" i="1"/>
  <c r="I221" i="1"/>
  <c r="I223" i="1"/>
  <c r="I225" i="1"/>
  <c r="I227" i="1"/>
  <c r="I231" i="1"/>
  <c r="I233" i="1"/>
  <c r="I235" i="1"/>
  <c r="I237" i="1"/>
  <c r="I239" i="1"/>
  <c r="I241" i="1"/>
  <c r="I243" i="1"/>
  <c r="I245" i="1"/>
  <c r="I247" i="1"/>
  <c r="I249" i="1"/>
  <c r="I251" i="1"/>
  <c r="I253" i="1"/>
  <c r="H255" i="1"/>
  <c r="H257" i="1"/>
  <c r="H259" i="1"/>
  <c r="I262" i="1"/>
  <c r="I264" i="1"/>
</calcChain>
</file>

<file path=xl/sharedStrings.xml><?xml version="1.0" encoding="utf-8"?>
<sst xmlns="http://schemas.openxmlformats.org/spreadsheetml/2006/main" count="5508" uniqueCount="543">
  <si>
    <t>Форма УТ-С</t>
  </si>
  <si>
    <t>Показатели деятельности по осуществлению государственного строительного надзора при строительстве (С), реконструкции (Р) объектов капитального строительства</t>
  </si>
  <si>
    <t xml:space="preserve">            (наименование территориального органа Ростехнадзора)                             (за 3, 6, 9 месяцев и год)</t>
  </si>
  <si>
    <t>№ п/п</t>
  </si>
  <si>
    <t>Наименование отчетных показателей</t>
  </si>
  <si>
    <t xml:space="preserve">Государственный строительный надзор </t>
  </si>
  <si>
    <t xml:space="preserve">в том числе: </t>
  </si>
  <si>
    <t>С</t>
  </si>
  <si>
    <t>Р</t>
  </si>
  <si>
    <r>
      <t>1.</t>
    </r>
    <r>
      <rPr>
        <sz val="9"/>
        <color rgb="FF000000"/>
        <rFont val="Times New Roman"/>
        <family val="1"/>
        <charset val="204"/>
      </rPr>
      <t>        </t>
    </r>
  </si>
  <si>
    <t>Общее количество проверок, проведенных в отношении юридических лиц, индивидуальных предпринимателей, всего (сумма строк 1.1 и 1.2, а также сумма строк 2 и 3), (ед.), в том числе по основаниям:</t>
  </si>
  <si>
    <t>1.1.   </t>
  </si>
  <si>
    <t xml:space="preserve">       по программе проведения проверок;</t>
  </si>
  <si>
    <t>1.2.   </t>
  </si>
  <si>
    <r>
      <t xml:space="preserve">       </t>
    </r>
    <r>
      <rPr>
        <i/>
        <sz val="9"/>
        <color rgb="FF000000"/>
        <rFont val="Times New Roman"/>
        <family val="1"/>
        <charset val="204"/>
      </rPr>
      <t>по иным основаниям, предусмотренным законодательством Российской Федерации, (сумма строк 1.2.1-1.2.8, (ед.), в том числе:</t>
    </r>
  </si>
  <si>
    <t>1.2.1.          </t>
  </si>
  <si>
    <t xml:space="preserve">               получение извещения о начале строительства; </t>
  </si>
  <si>
    <t>1.2.2.          </t>
  </si>
  <si>
    <t xml:space="preserve">               получение извещения о сроках завершения работ подлежащих проверке; </t>
  </si>
  <si>
    <t>1.2.3.          </t>
  </si>
  <si>
    <t xml:space="preserve">               получение извещений об устранении нарушений;</t>
  </si>
  <si>
    <t>1.2.4.          </t>
  </si>
  <si>
    <t xml:space="preserve">               истечение срока исполнения ранее выданных предписаний об устранении выявленных нарушений обязательных требований;</t>
  </si>
  <si>
    <t>1.2.5.          </t>
  </si>
  <si>
    <t xml:space="preserve">               получение извещения об окончании строительства; </t>
  </si>
  <si>
    <t>1.2.6.          </t>
  </si>
  <si>
    <t xml:space="preserve">               получения обращений, заявлений, извещений, информации в соответствии с подпунктом "б" пункта 2 части 5 статьи 54 ГрК России;</t>
  </si>
  <si>
    <t>1.2.7.          </t>
  </si>
  <si>
    <t xml:space="preserve">               приказа (распоряжения) руководителя (заместителя руководителя) органа государственного строительного надзора в соответствии с подпунктом "в" пункта 3 части 5 статьи 54 ГрК России</t>
  </si>
  <si>
    <t>1.2.8.     </t>
  </si>
  <si>
    <t xml:space="preserve">              по иным основаниям, в соответствии   с законодательством Российской Федерации.</t>
  </si>
  <si>
    <t>1.2.9.</t>
  </si>
  <si>
    <t>Количество проверок в рамках прокурорского надзора, проведённых на объектах капитального строительства с привлечением инспекторского состава в качестве специалистов</t>
  </si>
  <si>
    <t>1.3.</t>
  </si>
  <si>
    <t xml:space="preserve">Количество проверок (из строки 1) к проведению которых привлекались эксперты и (или) экспертные организаций, из них (сумма строк 1.3.1-1.3.2), (ед.): </t>
  </si>
  <si>
    <t>1.3.1.</t>
  </si>
  <si>
    <t xml:space="preserve">               привлекались эксперты, аттестованные в установленном порядке, (ед.);  </t>
  </si>
  <si>
    <t>1.3.2.</t>
  </si>
  <si>
    <t xml:space="preserve">              привлекались экспертные организации, аккредитованные в установленном порядке (ед.).</t>
  </si>
  <si>
    <t>Общее количество проверок, по результатам проведения которых не выявлено нарушений (сумма строк 2.1 и 2.2), (ед.), в том числе:</t>
  </si>
  <si>
    <t>2.1.</t>
  </si>
  <si>
    <t xml:space="preserve">        по программе проведения проверок; </t>
  </si>
  <si>
    <t>2.2.</t>
  </si>
  <si>
    <t xml:space="preserve">        иным основаниям, предусмотренным законодательством Российской Федерации, (ед.), в том числе:</t>
  </si>
  <si>
    <t>2.2.1.</t>
  </si>
  <si>
    <t xml:space="preserve">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</t>
  </si>
  <si>
    <t>2.2.2.</t>
  </si>
  <si>
    <t xml:space="preserve">              получения извещения об окончании строительства.</t>
  </si>
  <si>
    <t>Общее количество проверок, по результатам проведения которых выявлены нарушения (сумма строк 3.1 и 3.2), (ед.), в том числе:</t>
  </si>
  <si>
    <t>3.1.</t>
  </si>
  <si>
    <t xml:space="preserve">       по программе проведения проверок, (ед.); </t>
  </si>
  <si>
    <t>3.2.</t>
  </si>
  <si>
    <t xml:space="preserve">       по иным основаниям, предусмотренным законодательством Российской Федерации, (ед.), в том числе:</t>
  </si>
  <si>
    <t>3.2.1.</t>
  </si>
  <si>
    <t xml:space="preserve">               получения извещения об устранении нарушений, либо истечения срока исполнения выданного органом государственного строительного надзора предписания об устранении выявленного нарушения обязательных требований; (ед.);</t>
  </si>
  <si>
    <t>3.2.2.</t>
  </si>
  <si>
    <t xml:space="preserve">               получения извещения об окончании строительства. (ед.),</t>
  </si>
  <si>
    <t>3.3.</t>
  </si>
  <si>
    <t xml:space="preserve">       количество проверок (из строки 3) по результатам проведения которых, материалы проверки направлены в другие органы государственной власти по компетенции, в том числе, для привлечения граждан, должностных лиц, индивидуальных предпринимателей и юридических лиц к ответственности, предусмотренной действующим законодательством (сумма строк 3.3.1-3.3.5) (ед.), в том числе:</t>
  </si>
  <si>
    <t>3.3.1.</t>
  </si>
  <si>
    <t xml:space="preserve">                в органы Росприроднадзора;</t>
  </si>
  <si>
    <t>3.3.2.</t>
  </si>
  <si>
    <t xml:space="preserve">                в органы Роспотребнадзора;</t>
  </si>
  <si>
    <t>3.3.3.</t>
  </si>
  <si>
    <t xml:space="preserve">                в ФМБА России;</t>
  </si>
  <si>
    <t>3.3.4.</t>
  </si>
  <si>
    <t xml:space="preserve">                в органы МЧС России;</t>
  </si>
  <si>
    <t>3.3.5.</t>
  </si>
  <si>
    <t xml:space="preserve">                в органы МВД России;</t>
  </si>
  <si>
    <t>3.3.6.</t>
  </si>
  <si>
    <t xml:space="preserve">                в иные органы;</t>
  </si>
  <si>
    <t>3.4.</t>
  </si>
  <si>
    <t>количество проверок (из строки 3), в том числе, по результатам которых проведены административные расследования, (ед.).</t>
  </si>
  <si>
    <t>Количество проверок, проведенных совместно с другими органами государственной власти</t>
  </si>
  <si>
    <t>Общее количество заявлений, направленных в органы прокуратуры о согласовании проведения проверок</t>
  </si>
  <si>
    <t>5.1.</t>
  </si>
  <si>
    <t>количество заявлений, направленных в органы прокуратуры о согласовании проведения проверок, в согласовании которых было отказано</t>
  </si>
  <si>
    <t xml:space="preserve">Количество проверок, признанных недействительными, всего, в том числе: </t>
  </si>
  <si>
    <t>6.1.</t>
  </si>
  <si>
    <t xml:space="preserve"> по решению вышестоящих должностных лиц</t>
  </si>
  <si>
    <t>6.2.</t>
  </si>
  <si>
    <t>по решению суда</t>
  </si>
  <si>
    <t>6.3.</t>
  </si>
  <si>
    <t>по представлениям органов прокуратуры</t>
  </si>
  <si>
    <t>Количество проверок, проведенных с нарушениями требований законодательства Российской Федерации о порядке их проведения, по результатам выявления которых к должностным лицам, осуществившим такие проверки, применены меры дисциплинарного, административного наказания</t>
  </si>
  <si>
    <t>Количество проверок, которые не удалось провести, всего, в том числе:</t>
  </si>
  <si>
    <t>8.1.</t>
  </si>
  <si>
    <t xml:space="preserve"> в связи с отсутствием проверяемого лица по месту нахождения (жительства), указанному в государственных информационных ресурсах</t>
  </si>
  <si>
    <t>8.2.</t>
  </si>
  <si>
    <t>в связи с отсутствием руководителя организации, иного уполномоченного лица</t>
  </si>
  <si>
    <t>8.3.</t>
  </si>
  <si>
    <t>в связи с изменением статуса проверяемого лица</t>
  </si>
  <si>
    <t>8.4.</t>
  </si>
  <si>
    <t>в связи со сменой владельца объекта капитального строительства</t>
  </si>
  <si>
    <t>8.5.</t>
  </si>
  <si>
    <t>в связи с прекращением осуществления проверяемой сферы деятельности</t>
  </si>
  <si>
    <t xml:space="preserve">Общая фактическая продолжительность проведения  проверок в соответствии с актами проверок, дней </t>
  </si>
  <si>
    <t>Общий срок проведенных межведомственных проверок в соответствии с актами проверок</t>
  </si>
  <si>
    <t>Сумма денежных средств, взысканная с Ростехнадзора в связи с неправомерным действием (бездействием) его должностных лиц, осуществляющих контрольно-надзорную деятельность, в том числе, с учетом отмененных по решению суда результатов проверок, млн. руб.</t>
  </si>
  <si>
    <t xml:space="preserve">Общее количество административных расследований, (ед.), в том числе:  </t>
  </si>
  <si>
    <t>12.1.</t>
  </si>
  <si>
    <t xml:space="preserve">       по окончании которых составлены протоколы об административных правонарушениях, из них (ед.): </t>
  </si>
  <si>
    <t>12.1.1.</t>
  </si>
  <si>
    <t xml:space="preserve">       по результатам рассмотрения дел об административных правонарушениях, наложены административные наказания.</t>
  </si>
  <si>
    <t xml:space="preserve">Количество вынесенных определений о проведении административного расследования о нарушении обязательных требований </t>
  </si>
  <si>
    <t>Количество постановлений о назначении административного наказания, вынесенных по результатам административных расследований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</si>
  <si>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административного штрафа</t>
  </si>
  <si>
    <t>Количество постановлений, вынесенных по результатам проведения административных расследований, о назначении административного наказания в виде предупреждения</t>
  </si>
  <si>
    <t>Общая сумма административных штрафов, наложенных в соответствии с постановлениями, вынесенными по результатам проведения административных расследований, в том числе:</t>
  </si>
  <si>
    <t>17.1.</t>
  </si>
  <si>
    <t>на граждан</t>
  </si>
  <si>
    <t>17.2.</t>
  </si>
  <si>
    <t>на должностных лиц</t>
  </si>
  <si>
    <t>17.3.</t>
  </si>
  <si>
    <t>на индивидуальных предпринимателей</t>
  </si>
  <si>
    <t>17.4.</t>
  </si>
  <si>
    <t>на юридических лиц</t>
  </si>
  <si>
    <t>Общая сумма уплаченных (взысканных) административных штрафов, наложенных по результатам административных расследований, тыс. руб.</t>
  </si>
  <si>
    <t>Продолжительность всех проведенных административных расследований, час</t>
  </si>
  <si>
    <t>Общее число должностных лиц, задействованных в проведении всех административных расследований</t>
  </si>
  <si>
    <t>Общее количество протоколов об административных правонарушениях, составленных работниками Ростехнадзора</t>
  </si>
  <si>
    <t>21.1.</t>
  </si>
  <si>
    <t>Количество протоколов об административных правонарушениях, подлежащих рассмотрению судебными органами</t>
  </si>
  <si>
    <t>Общее количество вынесенных постановлений (решений суда) о прекращении производства по делу об административном правонарушении</t>
  </si>
  <si>
    <t>22.1.</t>
  </si>
  <si>
    <t>Количество вынесенных постановлений (решений суда) о прекращении производства по делу об административном правонарушении в связи с малозначительностью нарушения</t>
  </si>
  <si>
    <t>Количество постановлений (решений суда) о назначении административных наказаний, вынесенных по результатам рассмотрения дел об административных правонарушениях (за исключением административных расследований)</t>
  </si>
  <si>
    <t>23.1.</t>
  </si>
  <si>
    <t>Количество вынесенных постановлений (решений суда) о назначении наказания в виде административного штрафа</t>
  </si>
  <si>
    <t>23.1.1.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</si>
  <si>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должностных лиц, тыс. руб.</t>
  </si>
  <si>
    <t>23.1.2.</t>
  </si>
  <si>
    <t>Количество вынесенных постановлений (решений суда) о назначении административного наказания в виде административного штрафа в отношении индивидуальных предпринимателей и юридических лиц, тыс. руб.</t>
  </si>
  <si>
    <t>23.2.</t>
  </si>
  <si>
    <t>Количество вынесенных постановлений (решений суда) о назначении административного наказания в виде предупреждения, из них:</t>
  </si>
  <si>
    <t>23.2.1.</t>
  </si>
  <si>
    <t>Количество дел об административных правонарушениях, возбужденных в отношении лиц, являющихся субъектами малого и среднего предпринимательства, по результатам рассмотрения которых административный штраф был заменен на предупреждение</t>
  </si>
  <si>
    <t>Количество выявленных нарушений – всего (сумма строк 24.1-24.2, а также 24.3.-24.9., 24.10-24.13.), (ед.), в том числе:</t>
  </si>
  <si>
    <t>24.1.</t>
  </si>
  <si>
    <t>24.2.</t>
  </si>
  <si>
    <t xml:space="preserve">       по иным основаниям, предусмотренным законодательством Российской Федерации (ед.)</t>
  </si>
  <si>
    <t>24.3.</t>
  </si>
  <si>
    <t>нарушение требований проектной документации, всего,                                                   в том числе:</t>
  </si>
  <si>
    <t>24.3.1.</t>
  </si>
  <si>
    <t>24.3.2.</t>
  </si>
  <si>
    <t xml:space="preserve">       по иным основаниям, предусмотренным законодательством Российской Федерации.</t>
  </si>
  <si>
    <t>24.4.</t>
  </si>
  <si>
    <t>нарушение требований технических регламентов, всего,                                                     в том числе:</t>
  </si>
  <si>
    <t>24.4.1.</t>
  </si>
  <si>
    <t>24.4.2.</t>
  </si>
  <si>
    <t>24.5.</t>
  </si>
  <si>
    <t>нарушение установленного порядка строительства, всего,                                                    в том числе:</t>
  </si>
  <si>
    <t>24.5.1.</t>
  </si>
  <si>
    <t>24.5.2.</t>
  </si>
  <si>
    <t>24.6.</t>
  </si>
  <si>
    <t>нарушение требований к ведению исполнительной документации, всего,                            в том числе:</t>
  </si>
  <si>
    <t>24.6.1.</t>
  </si>
  <si>
    <t>24.6.2.</t>
  </si>
  <si>
    <t>24.7.</t>
  </si>
  <si>
    <t>нарушение требований в сфере охраны окружающей среды, всего,                                 в том числе:</t>
  </si>
  <si>
    <t>24.7.1.</t>
  </si>
  <si>
    <t>24.7.2.</t>
  </si>
  <si>
    <t>24.8.</t>
  </si>
  <si>
    <t>нарушение санитарно-эпидемиологических требований, всего,                                      в том числе:</t>
  </si>
  <si>
    <t>24.8.1.</t>
  </si>
  <si>
    <t>24.8.2.</t>
  </si>
  <si>
    <t>24.9.</t>
  </si>
  <si>
    <t>нарушение требований пожарной безопасности, всего,                                                 в том числе:</t>
  </si>
  <si>
    <t>24.9.1.</t>
  </si>
  <si>
    <t>24.9.2.</t>
  </si>
  <si>
    <t>24.10.</t>
  </si>
  <si>
    <t>устранено в ходе проверки;</t>
  </si>
  <si>
    <t>24.11.</t>
  </si>
  <si>
    <t>предписано к устранению техническому заказчику, застройщику (указано в предписании);</t>
  </si>
  <si>
    <t>24.12.</t>
  </si>
  <si>
    <t>предписано к устранению лицу, осуществляющему строительство (указано в предписании);</t>
  </si>
  <si>
    <t>24.13.</t>
  </si>
  <si>
    <t>предписано к устранению лицу, осуществляющему строительный контроль на основании договора (указано в предписании).</t>
  </si>
  <si>
    <t>Общее количество проверок, по результатам проведения которых по фактам выявленных нарушений возбуждены дела об административных правонарушениях  (сумма строк 25.1 и 25.2), (ед.), в том числе:</t>
  </si>
  <si>
    <t>25.1.</t>
  </si>
  <si>
    <t xml:space="preserve">      по программе проведения проверок;</t>
  </si>
  <si>
    <t>25.2.</t>
  </si>
  <si>
    <t xml:space="preserve">      по иным основаниям, предусмотренным законодательством Российской Федерации.</t>
  </si>
  <si>
    <t>Количество проведенных профилактических мероприятий</t>
  </si>
  <si>
    <t>26.1.</t>
  </si>
  <si>
    <t>Количество размещенных на официальном сайте перечней нормативных правовых актов (и их частей), содержащих обязательные требования, ед.</t>
  </si>
  <si>
    <t xml:space="preserve">26.2. </t>
  </si>
  <si>
    <t>Количество подготовленных комментариев об изменениях в законодательстве, ед.</t>
  </si>
  <si>
    <t>Количество примененных мер профилактического воздействия (предостережения), (ед.)</t>
  </si>
  <si>
    <t>Количество объектов капитального строительства, в отношении которых проведены профилактические мероприятия, шт.</t>
  </si>
  <si>
    <t>Предотвращенный ущерб в результате проведения профилактических мероприятий, млн. руб.</t>
  </si>
  <si>
    <t>Количество профилактических мероприятий, проведенных с привлечением экспертных организаций и экспертов</t>
  </si>
  <si>
    <t>Количество граждан и подконтрольных (поднадзорных) субъектов ознакомленных с профилактическими материалами и присутствующих на профилактических мероприятиях</t>
  </si>
  <si>
    <t>Общее количество административных наказаний, наложенных по результатам проверок – всего (сумма строк 32.1 и 32.2, а также сумма строк 32.3, 32.4, 32.5, 32.6),  (ед.), в том числе:</t>
  </si>
  <si>
    <t>32.1.</t>
  </si>
  <si>
    <t>32.2.</t>
  </si>
  <si>
    <t xml:space="preserve">      по иным основаниям, предусмотренным законодательством Российской Федерации, (ед.),</t>
  </si>
  <si>
    <t>в том числе по видам наказаний (из строки 32):</t>
  </si>
  <si>
    <t>32.3.</t>
  </si>
  <si>
    <t xml:space="preserve">       административное приостановление деятельности, (ед.);</t>
  </si>
  <si>
    <t>32.4.</t>
  </si>
  <si>
    <t xml:space="preserve">      временный запрет деятельности, (ед.);</t>
  </si>
  <si>
    <t>32.5.</t>
  </si>
  <si>
    <t xml:space="preserve">      предупреждение, (ед.);</t>
  </si>
  <si>
    <t>32.6.</t>
  </si>
  <si>
    <t xml:space="preserve">      административный штраф (сумма строк 32.6.1 –32.6.4), (ед.), в том числе наложено:</t>
  </si>
  <si>
    <t>32.6.1.</t>
  </si>
  <si>
    <t xml:space="preserve">            на гражданина;</t>
  </si>
  <si>
    <t>32.6.2.</t>
  </si>
  <si>
    <t xml:space="preserve">            на должностное лицо;</t>
  </si>
  <si>
    <t>32.6.3.</t>
  </si>
  <si>
    <t xml:space="preserve">            на индивидуального предпринимателя;</t>
  </si>
  <si>
    <t>32.6.4.</t>
  </si>
  <si>
    <t xml:space="preserve">            на юридическое лицо.</t>
  </si>
  <si>
    <t>Общее количество взысканных административных штрафов (сумма строк 33.1 –33.4), (ед.), в том числе:</t>
  </si>
  <si>
    <t>33.1.</t>
  </si>
  <si>
    <t xml:space="preserve">      с гражданина;</t>
  </si>
  <si>
    <t>33.2.</t>
  </si>
  <si>
    <t xml:space="preserve">      с должностного лица;</t>
  </si>
  <si>
    <t>33.3.</t>
  </si>
  <si>
    <t xml:space="preserve">      с индивидуального предпринимателя;</t>
  </si>
  <si>
    <t>33.4.</t>
  </si>
  <si>
    <t xml:space="preserve">      с юридического лица.</t>
  </si>
  <si>
    <t>Общая сумма административных штрафов, наложенных по результатам проверок – всего (сумма строк 34.1 и 34.2, а также сумма строк 34.3 – 34.6), (тыс. рублей), в том числе:</t>
  </si>
  <si>
    <t>34.1.</t>
  </si>
  <si>
    <t>34.2.</t>
  </si>
  <si>
    <t xml:space="preserve">      по иным основаниям, предусмотренным законодательством Российской Федерации;</t>
  </si>
  <si>
    <t xml:space="preserve">      в том числе по субъектам административной ответственности (из строки 34), (тыс. рублей):</t>
  </si>
  <si>
    <t>34.3.</t>
  </si>
  <si>
    <t xml:space="preserve">      на гражданина;</t>
  </si>
  <si>
    <t>34.4.</t>
  </si>
  <si>
    <t xml:space="preserve">      на должностное лицо;</t>
  </si>
  <si>
    <t>34.5.</t>
  </si>
  <si>
    <t xml:space="preserve">      на индивидуального предпринимателя;</t>
  </si>
  <si>
    <t>34.6.</t>
  </si>
  <si>
    <t xml:space="preserve">      на юридическое лицо.</t>
  </si>
  <si>
    <t>Общая сумма взысканных административных штрафов (сумма строк 35.1 – 35.4), (тыс. рублей), в том числе:</t>
  </si>
  <si>
    <t>35.1.</t>
  </si>
  <si>
    <t>35.2.</t>
  </si>
  <si>
    <t>35.3.</t>
  </si>
  <si>
    <t>35.4.</t>
  </si>
  <si>
    <t>Общее количество предписаний, выданных по результатам проведения проверок (сумма строк 36.1-36.2, а также сумма строк 36.3-36.5 и 36.6-36.7.), (ед.), в том числе:</t>
  </si>
  <si>
    <t>36.1.</t>
  </si>
  <si>
    <t>36.2.</t>
  </si>
  <si>
    <t>36.3.</t>
  </si>
  <si>
    <t>техническому заказчику или застройщику;</t>
  </si>
  <si>
    <t>36.4.</t>
  </si>
  <si>
    <t>лицу, осуществляющему строительство;</t>
  </si>
  <si>
    <t>36.5.</t>
  </si>
  <si>
    <t>лицу, осуществляющему строительный контроль на основании договора.</t>
  </si>
  <si>
    <t>в том числе по исполнению ранее выданных предписаний (из строки 36), из них:</t>
  </si>
  <si>
    <t>36.5.1</t>
  </si>
  <si>
    <t xml:space="preserve">      исполнено;</t>
  </si>
  <si>
    <t>36.5.2</t>
  </si>
  <si>
    <t xml:space="preserve">      не исполнено.</t>
  </si>
  <si>
    <t>Общее количество строящихся (реконструируемых) объектов капитального строительства, подлежащих надзору</t>
  </si>
  <si>
    <t>37.1.</t>
  </si>
  <si>
    <t>Количество объектов капитального строительства, в отношении которых были проведены проверки</t>
  </si>
  <si>
    <t>Общее количество юридических лиц, индивидуальных предпринимателей, в отношении которых проводились проверки (ед.), в том числе:</t>
  </si>
  <si>
    <t>-</t>
  </si>
  <si>
    <t>38.1.</t>
  </si>
  <si>
    <r>
      <t xml:space="preserve">      количество юридических лиц, индивидуальных </t>
    </r>
    <r>
      <rPr>
        <sz val="9"/>
        <color theme="1"/>
        <rFont val="Times New Roman"/>
        <family val="1"/>
        <charset val="204"/>
      </rPr>
      <t>предпринимателей, в отношении которых в ходе проведения проверок, выявлены нарушения, (ед.).</t>
    </r>
    <r>
      <rPr>
        <sz val="9"/>
        <color rgb="FF000000"/>
        <rFont val="Times New Roman"/>
        <family val="1"/>
        <charset val="204"/>
      </rPr>
      <t xml:space="preserve">  </t>
    </r>
  </si>
  <si>
    <t>Количество постановлений по делам об административных правонарушениях, которые были отменены – всего, (сумма строк 39.1 – 39.3), (ед.), в том числе:</t>
  </si>
  <si>
    <t>39.1.</t>
  </si>
  <si>
    <t xml:space="preserve">     по решению суда;</t>
  </si>
  <si>
    <t>39.2.</t>
  </si>
  <si>
    <t xml:space="preserve">     по предписанию органов прокуратуры;</t>
  </si>
  <si>
    <t>39.3.</t>
  </si>
  <si>
    <t xml:space="preserve">     по решению руководителя (зам. руководителя) органа государственного надзора (территориального органа).</t>
  </si>
  <si>
    <t>Общее число обращений в суд с заявлениями об административном приостановлении деятельности</t>
  </si>
  <si>
    <t>40.1.</t>
  </si>
  <si>
    <t>Количество решений судов об удовлетворении заявлений Ростехнадзора об административном приостановлении деятельности;</t>
  </si>
  <si>
    <t>Общее количество проверок по результатам которых материалы о выявленных нарушениях переданы в уполномоченные органы для возбуждения уголовных дел</t>
  </si>
  <si>
    <t>Количество субъектов, допустивших нарушения, в результате которых причин вред (ущерб) или была создана угроза его причинения, выявленные в результате проведения контрольно-надзорных мероприятий</t>
  </si>
  <si>
    <t>42.1.</t>
  </si>
  <si>
    <t>Количество субъектов, допустивших повторные нарушения, ставшие фактором причинения вреда (ущерба), представляющие непосредственную угрозу причинения вреда (ущерба) или являющиеся грубыми нарушениями</t>
  </si>
  <si>
    <t>Количество заявлений (обращений) с указанием фактов нарушений, поступивших от физических и юридических лиц, сообщений органов государственной власти, местного самоуправления, средств массовой информации с указанием фактов нарушений</t>
  </si>
  <si>
    <t>Количество заявлений (обращений), являющихся основанием для издания распоряжения о проведения внеплановой проверки, по которым внеплановые мероприятия не были проведены</t>
  </si>
  <si>
    <t>44.1.</t>
  </si>
  <si>
    <t>Количество заявлений (обращений), являющихся основанием для издания распоряжения о проведения внеплановой проверки, по которым в  проведении проверки было отказано прокуратурой</t>
  </si>
  <si>
    <t>Количество штатных единиц по должностям, предусматривающим выполнение функций по надзору – всего (сумма строк 45.1, 45.2), (ед.), в том числе:</t>
  </si>
  <si>
    <t>45.1.</t>
  </si>
  <si>
    <t xml:space="preserve">     занятых;</t>
  </si>
  <si>
    <t>45.2.</t>
  </si>
  <si>
    <t xml:space="preserve">     вакантных.</t>
  </si>
  <si>
    <t>Общее количество должностных лиц, включенных в распоряжения о проведении проверок</t>
  </si>
  <si>
    <t>46.1.</t>
  </si>
  <si>
    <t>Общее количество должностных лиц, задействованных в проведении межведомственных проверок</t>
  </si>
  <si>
    <t>Количество поднадзорных объектов, в отношении которых заключение о соответствии объекта установленным требованиям не выдано (сумма строк 47.1-47.13 и 16.14 включительно), (ед.), в том числе:</t>
  </si>
  <si>
    <t>47.1.</t>
  </si>
  <si>
    <t xml:space="preserve">      строительство, реконструкцию которых предполагается осуществлять на территориях двух и более субъектов Российской Федерации; </t>
  </si>
  <si>
    <t>47.2.</t>
  </si>
  <si>
    <t xml:space="preserve"> 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</si>
  <si>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47.3.</t>
  </si>
  <si>
    <t xml:space="preserve">      строительство, реконструкцию которых предполагается осуществлять в исключительной экономической зоне Российской Федерации;</t>
  </si>
  <si>
    <t>47.4.</t>
  </si>
  <si>
    <t xml:space="preserve">      строительство, реконструкцию которых предполагается осуществлять на континентальном шельфе Российской Федерации; </t>
  </si>
  <si>
    <t>47.5.</t>
  </si>
  <si>
    <t xml:space="preserve">      строительство, реконструкцию которых предполагается осуществлять во внутренних морских водах;</t>
  </si>
  <si>
    <t>47.6.</t>
  </si>
  <si>
    <t xml:space="preserve">       строительство, реконструкцию которых предполагается осуществлять в территориальном море Российской Федерации;</t>
  </si>
  <si>
    <t>47.7.</t>
  </si>
  <si>
    <t xml:space="preserve">      объекты обороны и безопасности;</t>
  </si>
  <si>
    <t>47.8.</t>
  </si>
  <si>
    <t xml:space="preserve">      иные объекты, сведения о которых составляют государственную тайну; </t>
  </si>
  <si>
    <t>47.9.</t>
  </si>
  <si>
    <t xml:space="preserve">      автомобильные дороги федерального значения;</t>
  </si>
  <si>
    <t>47.10.</t>
  </si>
  <si>
    <t xml:space="preserve">      объекты культурного наследия; </t>
  </si>
  <si>
    <t>47.11.</t>
  </si>
  <si>
    <t xml:space="preserve">      объекты, связанные с размещением и обезвреживанием отходов I - V классов опасности; </t>
  </si>
  <si>
    <t>47.12.</t>
  </si>
  <si>
    <t xml:space="preserve">      иные объекты, определенные Правительством Российской Федерации;</t>
  </si>
  <si>
    <t>47.13.</t>
  </si>
  <si>
    <t xml:space="preserve">      особо опасные, технически сложные и уникальные объекты, (сумма строк 47.13.1-47.13.11, 47.13.12., 47.13.13) (ед.), в том числе:</t>
  </si>
  <si>
    <t>47.13.1.</t>
  </si>
  <si>
    <t xml:space="preserve">              объекты использования атомной энергии;</t>
  </si>
  <si>
    <t>47.13.2.</t>
  </si>
  <si>
    <t xml:space="preserve">              гидротехнические сооружения первого и второго классов;</t>
  </si>
  <si>
    <t>47.13.3.</t>
  </si>
  <si>
    <t xml:space="preserve">              сооружения связи;</t>
  </si>
  <si>
    <t>47.13.4.</t>
  </si>
  <si>
    <t xml:space="preserve">              линии электропередачи и иные объекты электросетевого хозяйства напряжением 330 киловольт и более;</t>
  </si>
  <si>
    <t>47.13.5.</t>
  </si>
  <si>
    <t xml:space="preserve">             объекты космической инфраструктуры;</t>
  </si>
  <si>
    <t>47.13.6.</t>
  </si>
  <si>
    <t xml:space="preserve">             объекты авиационной инфраструктуры;</t>
  </si>
  <si>
    <t>47.13.7.</t>
  </si>
  <si>
    <t xml:space="preserve">             объекты инфраструктуры железнодорожного транспорта общего пользования;</t>
  </si>
  <si>
    <t>47.13.8.</t>
  </si>
  <si>
    <t xml:space="preserve">             метрополитены;</t>
  </si>
  <si>
    <t>47.13.9.</t>
  </si>
  <si>
    <t xml:space="preserve">             морские порты;</t>
  </si>
  <si>
    <t>47.13.10</t>
  </si>
  <si>
    <t xml:space="preserve">             тепловые электростанции мощностью 150 мегаватт и выше;</t>
  </si>
  <si>
    <t>47.13.11</t>
  </si>
  <si>
    <t>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объектов, (сумма строк 47.13.11.1, 47.13.11.2, 47.13.11.3, 47.13.11.4), (ед.), в том числе:</t>
  </si>
  <si>
    <t>47.13.11.1</t>
  </si>
  <si>
    <t>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</si>
  <si>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47.13.11.1.1</t>
  </si>
  <si>
    <t xml:space="preserve">опасные производственные объекты бурения и добычи нефти, газа и газового конденсата; </t>
  </si>
  <si>
    <t>47.13.11.2</t>
  </si>
  <si>
    <t>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</si>
  <si>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47.13.11.3</t>
  </si>
  <si>
    <t>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</t>
  </si>
  <si>
    <t>47.13.11.4</t>
  </si>
  <si>
    <t xml:space="preserve">              иные опасные производственные объекты;</t>
  </si>
  <si>
    <t>47.13.12</t>
  </si>
  <si>
    <t xml:space="preserve">             уникальные объекты;</t>
  </si>
  <si>
    <t>47.13.13.</t>
  </si>
  <si>
    <t xml:space="preserve">            "подвесные канатные дороги"</t>
  </si>
  <si>
    <t>47.14.</t>
  </si>
  <si>
    <t xml:space="preserve">     иные объекты, в соответствии с законодательством Российской Федерации.</t>
  </si>
  <si>
    <t>Количество работающих на поднадзорных объектах</t>
  </si>
  <si>
    <t>Количество выданных заключений о соответствии объекта капитального строительства установленным требованиям (сумма строк 49.1-49.13 и 49.14 включительно), (ед.), в том числе выданных в отношении объектов:</t>
  </si>
  <si>
    <t>49.1.</t>
  </si>
  <si>
    <t xml:space="preserve">     строительство, реконструкцию которых предполагается осуществлять на территориях двух и более субъектов Российской Федерации; </t>
  </si>
  <si>
    <t>49.2.</t>
  </si>
  <si>
    <t xml:space="preserve">     строительство, реконструкцию которых предполагается осуществлять территориях посольств, консульств и представительств Российской Федерации за рубежом; </t>
  </si>
  <si>
    <t>49.3.</t>
  </si>
  <si>
    <t xml:space="preserve">     строительство, реконструкцию которых предполагается осуществлять в исключительной экономической зоне Российской Федерации;</t>
  </si>
  <si>
    <t>49.4.</t>
  </si>
  <si>
    <t xml:space="preserve">     строительство, реконструкцию которых предполагается осуществлять на континентальном шельфе Российской Федерации; </t>
  </si>
  <si>
    <t>49.5.</t>
  </si>
  <si>
    <t xml:space="preserve">     строительство, реконструкцию которых предполагается осуществлять во внутренних морских водах;</t>
  </si>
  <si>
    <t>49.6.</t>
  </si>
  <si>
    <t xml:space="preserve">     строительство, реконструкцию которых предполагается осуществлять в территориальном море Российской Федерации;</t>
  </si>
  <si>
    <t>49.7.</t>
  </si>
  <si>
    <t xml:space="preserve">     объекты обороны и безопасности;</t>
  </si>
  <si>
    <t>49.8.</t>
  </si>
  <si>
    <t xml:space="preserve">     иные объекты, сведения о которых составляют государственную тайну; </t>
  </si>
  <si>
    <t>49.9.</t>
  </si>
  <si>
    <t xml:space="preserve">     автомобильные дороги федерального значения;</t>
  </si>
  <si>
    <t>49.10.</t>
  </si>
  <si>
    <t xml:space="preserve">     объекты культурного наследия </t>
  </si>
  <si>
    <t>49.11.</t>
  </si>
  <si>
    <t xml:space="preserve">     объекты, связанные с размещением и обезвреживанием отходов I - V классов опасности; </t>
  </si>
  <si>
    <t>49.12.</t>
  </si>
  <si>
    <t xml:space="preserve">     иные объекты, определенные Правительством Российской Федерации.</t>
  </si>
  <si>
    <t>49.13.</t>
  </si>
  <si>
    <t xml:space="preserve">     особо опасные, технически сложные и уникальные объекты, (сумма строк 49.13.1-49.13.11, 49.13.12, 49.13.13.), (ед.), в том числе:</t>
  </si>
  <si>
    <t>49.13.1</t>
  </si>
  <si>
    <t xml:space="preserve">           объекты использования атомной энергии;</t>
  </si>
  <si>
    <t>49.13.2.</t>
  </si>
  <si>
    <t xml:space="preserve">           гидротехнические сооружения первого и второго классов;</t>
  </si>
  <si>
    <t>49.13.3</t>
  </si>
  <si>
    <t xml:space="preserve">           сооружения связи;</t>
  </si>
  <si>
    <t>49.13.4</t>
  </si>
  <si>
    <t xml:space="preserve">           линии электропередачи и иные объекты электросетевого хозяйства напряжением 330 киловольт и более;</t>
  </si>
  <si>
    <t>49.13.5</t>
  </si>
  <si>
    <t xml:space="preserve">          объекты космической инфраструктуры;</t>
  </si>
  <si>
    <t>49.13.6</t>
  </si>
  <si>
    <t xml:space="preserve">          объекты авиационной инфраструктуры;</t>
  </si>
  <si>
    <t>49.13.7</t>
  </si>
  <si>
    <t xml:space="preserve">          объекты инфраструктуры железнодорожного транспорта общего пользования;</t>
  </si>
  <si>
    <t>49.13.8</t>
  </si>
  <si>
    <t xml:space="preserve">           метрополитены;</t>
  </si>
  <si>
    <t>49.13.9</t>
  </si>
  <si>
    <t xml:space="preserve">           морские порты;</t>
  </si>
  <si>
    <t>49.13.10</t>
  </si>
  <si>
    <t xml:space="preserve">          тепловые электростанции мощностью 150 мегаватт и выше;</t>
  </si>
  <si>
    <t>49.13.11</t>
  </si>
  <si>
    <t xml:space="preserve">          опасные производственные объекты, подлежащие регистрации в государственном реестре в соответствии с законодательством Российской Федерации о промышленной безопасности опасных производственных объектов (сумма строк 49.13.11.1, 49.13.11.2, 4913.11.3, 49.13.11.4), (ед.), в том числе,</t>
  </si>
  <si>
    <t>49.13.11.1</t>
  </si>
  <si>
    <t xml:space="preserve">                опасные производственные объекты I и II классов опасности, на которых получаются, используются, перерабатываются, образуются, хранятся, транспортируются, уничтожаются опасные вещества, (ед.), из них:</t>
  </si>
  <si>
    <t>49.13.11.1.1</t>
  </si>
  <si>
    <t xml:space="preserve">                       опасные производственные объекты бурения и добычи нефти, газа и газового конденсата; </t>
  </si>
  <si>
    <t>49.13.11.2</t>
  </si>
  <si>
    <t xml:space="preserve">                 опасные производственные объекты, на которых получаются, транспортируются, используются расплавы черных и цветных металлов, сплавы на основе этих расплавов с применением оборудования, рассчитанного на максимальное количество расплава 500 килограммов и более;</t>
  </si>
  <si>
    <t>49.13.11.3</t>
  </si>
  <si>
    <t xml:space="preserve">                опасные производственные объекты, на которых ведутся горные работы (за исключением добычи общераспространенных полезных ископаемых и разработки россыпных месторождений полезных ископаемых, осуществляемых открытым способом без применения взрывных работ), работы по обогащению полезных ископаемых;</t>
  </si>
  <si>
    <t>49.13.11.4</t>
  </si>
  <si>
    <t xml:space="preserve">                 иные опасные производственные объекты;</t>
  </si>
  <si>
    <t>49.13.12</t>
  </si>
  <si>
    <t xml:space="preserve">           уникальные объекты;</t>
  </si>
  <si>
    <t>49.13.13.</t>
  </si>
  <si>
    <t xml:space="preserve">           "подвесные канатные дороги"</t>
  </si>
  <si>
    <t>49.14</t>
  </si>
  <si>
    <t>Количество выданных решений об отказе в выдаче заключений о соответствии объекта капитального строительства установленным требованиям, (ед.)</t>
  </si>
  <si>
    <t>Количество объектов, государственный строительный надзор при строительстве (реконструкции) которых был прекращен по иным основаниям, без выдачи заключения о соответствии объекта капитального строительства установленным требованиям, (ед.).</t>
  </si>
  <si>
    <t>Количество аварийных ситуаций на поднадзорных объектах капитального строительства, (ед.).</t>
  </si>
  <si>
    <t>52.1.</t>
  </si>
  <si>
    <t>из них, аварийных ситуаций в результате действий третьих лиц</t>
  </si>
  <si>
    <t>Количество травмированных в результате аварий при строительстве, реконструкции объекта капитального строительства, всего</t>
  </si>
  <si>
    <t xml:space="preserve">в том  числе: </t>
  </si>
  <si>
    <t>53.1.</t>
  </si>
  <si>
    <t>со смертельным исходом</t>
  </si>
  <si>
    <t>53.2.</t>
  </si>
  <si>
    <t>с тяжелым исходом</t>
  </si>
  <si>
    <t>Всего травмированных в результате аварий и несчастных случаев, всего, из них:</t>
  </si>
  <si>
    <t>54.1.</t>
  </si>
  <si>
    <t>со смертельным исходом;</t>
  </si>
  <si>
    <t>54.2.</t>
  </si>
  <si>
    <t>Ущерб (причиненный вред) в результате аварий при строительстве, реконструкции объекта капитального строительства, тыс. руб., всего</t>
  </si>
  <si>
    <t>55.1.</t>
  </si>
  <si>
    <t xml:space="preserve">материальный ущерб (причиненный вред) в результате аварий при строительстве, реконструкции объекта капитального строительства, тыс. руб. </t>
  </si>
  <si>
    <t>55.2.</t>
  </si>
  <si>
    <t xml:space="preserve">материальный ущерб (причиненный вред) третьим лицам  в результате аварий при строительстве, реконструкции объекта капитального строительства, тыс. руб. </t>
  </si>
  <si>
    <t xml:space="preserve">суммарные затраты организаций на ликвидацию последствий аварий при строительстве, реконструкции объекта капитального строительства, тыс. руб. </t>
  </si>
  <si>
    <t xml:space="preserve">Руководитель   ___________________________________________________     </t>
  </si>
  <si>
    <t xml:space="preserve">                                (ФИО и подпись руководителя, дата)</t>
  </si>
  <si>
    <t>Примечания:</t>
  </si>
  <si>
    <t>1. В строках с 1 по 1.2.8 указываются сведения о количестве проверок, проведенных за отчетный период (нарастающим итогом) в отношении юридических лиц, индивидуальных предпринимателей в соответствии с распорядительными документами о проведении проверок с оформлением актов проверок.</t>
  </si>
  <si>
    <t>2. В строках с 1.1 по 1.2.8 в случае, если для проведения проверки существуют несколько оснований, 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1.1.</t>
  </si>
  <si>
    <t xml:space="preserve">3.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</si>
  <si>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4.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Ростехнадзора, осуществляющие государственный строительный надзор, направляют, в том числе, в Управление государственного строительного надзора Ростехнадзора.</t>
  </si>
  <si>
    <t>5.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</si>
  <si>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r>
      <rPr>
        <u/>
        <sz val="12"/>
        <color indexed="8"/>
        <rFont val="Times New Roman"/>
        <family val="1"/>
        <charset val="204"/>
      </rPr>
      <t xml:space="preserve">МО ГСН, СРО и ГПМ КУ РТН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19 </t>
    </r>
    <r>
      <rPr>
        <sz val="12"/>
        <color indexed="8"/>
        <rFont val="Times New Roman"/>
        <family val="1"/>
        <charset val="204"/>
      </rPr>
      <t xml:space="preserve"> года.</t>
    </r>
  </si>
  <si>
    <t>КАБАРДИНО-БАЛКАРСКАЯ РЕСПУБЛИКА  за  9 месяцев  2019  г.</t>
  </si>
  <si>
    <t xml:space="preserve">Заместитель руководителя   _________________Б.Х.Бифов </t>
  </si>
  <si>
    <t xml:space="preserve">Заместитель руководителя   ___________________________________________________________     </t>
  </si>
  <si>
    <t xml:space="preserve">                             (ФИО и подпись руководителя, дата)</t>
  </si>
  <si>
    <t xml:space="preserve">1. В строках с 1 по 1.2.8 указываются сведения о количестве проверок, проведенных за отчетный период (нарастающим итогом) в  отношении юридических лиц, индивидуальных предпринимателей в соответствии с распорядительными документами о проведении проверок с </t>
  </si>
  <si>
    <t>2. В строках с 1.1 по 1.2.8 в случае, если для проведения проверки существуют несколько оснований, 
то указывается только одно из них, в частности если одним из оснований является программа проведения проверок, то указывается только основание в строке 1.1</t>
  </si>
  <si>
    <t xml:space="preserve">3. Строки вышеуказанной формы заполняются нарастающим итогом, за исключением строк с 14 по 14.2 (количество штатных единиц) и строк с 15 по 15.14 (количество объектов капитального строительства).  </t>
  </si>
  <si>
    <t xml:space="preserve">4. В строках с 14 по 14.2 указывается количество штатных единиц по должностям, предусматривающим выполнение функций по надзору по состоянию на дату подготовки отчета.  </t>
  </si>
  <si>
    <t xml:space="preserve">5. В строках с 15 по 15.14 указывается количество объектов капитального строительства, которые фактически находятся под надзором по состоянию на дату подготовки отчета.      </t>
  </si>
  <si>
    <t xml:space="preserve">6. Территориальные органы Ростехнадзора заполняют указанную форму в целом по управлению, а также отдельно по каждому субъекту Российской Федерации, на территории которого осуществляется надзор. </t>
  </si>
  <si>
    <t>7. Территориальные органы Ростехнадзора, осуществляющие государственный строительный надзор, заполняют указанную форму по объектам государственного строительного надзора, находящимся непосредственно в их ведении. Заполненные формы территориальные органы Р</t>
  </si>
  <si>
    <t>8. Отчетные данные в отношении объектов использования атомной энергии по вышеуказанной форме заполняются Межрегиональными территориальными управлениями по надзору за ядерной и радиационной безопасностью Ростехнадзора.</t>
  </si>
  <si>
    <t>По делам с 2016 года: + 5 наказаний судом штраф 50+50+100+50+50 тыс.р + 4 приостановки судом</t>
  </si>
  <si>
    <t xml:space="preserve">Примечание: в настоящей отченой форме учтены 15 правонарушений, 5 протоколов об административных правонарушениях, 4 постановления о назначении административных штрафов, на общую сумму 710 тыс. руб., выяленные и назначенные по итогам участия работника отдела в комплексной внеплановой проверке в отношении ОАО "Гидрометаллургический завод". По одному протоколу по ч.6 ст.19.5 КоАП РФ материалы дела направлены в Арбитражный суд Ставропольского края, по итогам рассмотрения которых принято решение Арбитражного суда Ставропольского края о назначении административного штрафа на сумму 50 тыс. руб.            </t>
  </si>
  <si>
    <r>
      <rPr>
        <u/>
        <sz val="12"/>
        <color indexed="8"/>
        <rFont val="Times New Roman"/>
        <family val="1"/>
        <charset val="204"/>
      </rPr>
      <t xml:space="preserve">            Структурного подразделения КУ Ростехнадзора по КЧР </t>
    </r>
    <r>
      <rPr>
        <sz val="12"/>
        <color indexed="8"/>
        <rFont val="Times New Roman"/>
        <family val="1"/>
        <charset val="204"/>
      </rPr>
      <t xml:space="preserve"> за 12</t>
    </r>
    <r>
      <rPr>
        <u/>
        <sz val="12"/>
        <color indexed="8"/>
        <rFont val="Times New Roman"/>
        <family val="1"/>
        <charset val="204"/>
      </rPr>
      <t xml:space="preserve"> месяцев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19 </t>
    </r>
    <r>
      <rPr>
        <sz val="12"/>
        <color indexed="8"/>
        <rFont val="Times New Roman"/>
        <family val="1"/>
        <charset val="204"/>
      </rPr>
      <t xml:space="preserve"> г.</t>
    </r>
  </si>
  <si>
    <t xml:space="preserve">Заместитель руководителя   __________________________________     </t>
  </si>
  <si>
    <r>
      <rPr>
        <u/>
        <sz val="12"/>
        <color indexed="8"/>
        <rFont val="Times New Roman"/>
        <family val="1"/>
        <charset val="204"/>
      </rPr>
      <t xml:space="preserve">            Наименование структурного подразделения       </t>
    </r>
    <r>
      <rPr>
        <sz val="12"/>
        <color indexed="8"/>
        <rFont val="Times New Roman"/>
        <family val="1"/>
        <charset val="204"/>
      </rPr>
      <t xml:space="preserve"> за </t>
    </r>
    <r>
      <rPr>
        <u/>
        <sz val="12"/>
        <color indexed="8"/>
        <rFont val="Times New Roman"/>
        <family val="1"/>
        <charset val="204"/>
      </rPr>
      <t xml:space="preserve">   9 месяцев  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19 </t>
    </r>
    <r>
      <rPr>
        <sz val="12"/>
        <color indexed="8"/>
        <rFont val="Times New Roman"/>
        <family val="1"/>
        <charset val="204"/>
      </rPr>
      <t xml:space="preserve"> г.</t>
    </r>
  </si>
  <si>
    <t xml:space="preserve"> </t>
  </si>
  <si>
    <t>и.о.зам.руководителя   _________________________ Ю.Б. Хантыгов</t>
  </si>
  <si>
    <r>
      <rPr>
        <u/>
        <sz val="12"/>
        <color indexed="8"/>
        <rFont val="Times New Roman"/>
        <family val="1"/>
        <charset val="204"/>
      </rPr>
      <t xml:space="preserve">            Структурное подразделение Кавказского управления Ростехнадзора по Республике Северная Осетия-Алания </t>
    </r>
    <r>
      <rPr>
        <sz val="12"/>
        <color indexed="8"/>
        <rFont val="Times New Roman"/>
        <family val="1"/>
        <charset val="204"/>
      </rPr>
      <t>за 12</t>
    </r>
    <r>
      <rPr>
        <u/>
        <sz val="12"/>
        <color indexed="8"/>
        <rFont val="Times New Roman"/>
        <family val="1"/>
        <charset val="204"/>
      </rPr>
      <t xml:space="preserve"> месяцев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19 </t>
    </r>
    <r>
      <rPr>
        <sz val="12"/>
        <color indexed="8"/>
        <rFont val="Times New Roman"/>
        <family val="1"/>
        <charset val="204"/>
      </rPr>
      <t xml:space="preserve"> г.</t>
    </r>
  </si>
  <si>
    <t>23.2.1</t>
  </si>
  <si>
    <t>Отдел государственного строительного надзора и по надзору за грузоподъемными механизмами по Чеченской Республике КУ Ростехнадзора за 2019 год</t>
  </si>
  <si>
    <t>(наименование территориального органа Ростехнадзора)</t>
  </si>
  <si>
    <t>(3, 6, 9 месяцев и год)</t>
  </si>
  <si>
    <t>1.        </t>
  </si>
  <si>
    <t xml:space="preserve">       по иным основаниям, предусмотренным законодательством Российской Федерации, (сумма строк 1.2.1-1.2.8, (ед.), в том числе:</t>
  </si>
  <si>
    <t xml:space="preserve">              по иным основаниям, в соответствии с законодательством Российской Федерации</t>
  </si>
  <si>
    <t>2.</t>
  </si>
  <si>
    <t>3.</t>
  </si>
  <si>
    <t>4.</t>
  </si>
  <si>
    <t>5.</t>
  </si>
  <si>
    <t>6.</t>
  </si>
  <si>
    <t>7.</t>
  </si>
  <si>
    <t>8.</t>
  </si>
  <si>
    <t>81.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</si>
  <si>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</si>
  <si>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</si>
  <si>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</si>
  <si>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</si>
  <si>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</si>
  <si>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</si>
  <si>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</si>
  <si>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</si>
  <si>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</si>
  <si>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</si>
  <si>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</si>
  <si>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</si>
  <si>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</si>
  <si>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</si>
  <si>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</si>
  <si>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</si>
  <si>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нарушение требований проектной документации, всего, в том числе:</t>
  </si>
  <si>
    <t>нарушение требований технических регламентов, всего, в том числе:</t>
  </si>
  <si>
    <t>нарушение установленного порядка строительства, всего, в том числе:</t>
  </si>
  <si>
    <t>нарушение требований к ведению исполнительной документации, всего, в том числе:</t>
  </si>
  <si>
    <t>нарушение требований в сфере охраны окружающей среды, всего, в том числе:</t>
  </si>
  <si>
    <t>нарушение санитарно-эпидемиологических требований, всего, в том числе:</t>
  </si>
  <si>
    <t>нарушение требований пожарной безопасности, всего, в том числе: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</si>
  <si>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</si>
  <si>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</si>
  <si>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</si>
  <si>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</si>
  <si>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</si>
  <si>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</si>
  <si>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</si>
  <si>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</si>
  <si>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</si>
  <si>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</si>
  <si>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</si>
  <si>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</si>
  <si>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</si>
  <si>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</si>
  <si>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 xml:space="preserve">      количество юридических лиц, индивидуальных предпринимателей, в отношении которых в ходе проведения проверок, выявлены нарушения, (ед.).  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</si>
  <si>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</si>
  <si>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</si>
  <si>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</si>
  <si>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</si>
  <si>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</si>
  <si>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</si>
  <si>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</si>
  <si>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</si>
  <si>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</si>
  <si>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</si>
  <si>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</si>
  <si>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</si>
  <si>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</si>
  <si>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</si>
  <si>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</si>
  <si>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</si>
  <si>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</si>
  <si>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 xml:space="preserve">  Израйилов А.М_____________________________________     09.01.2020</t>
  </si>
  <si>
    <t xml:space="preserve">3. Территориальные органы Ростехнадзора заполняют указанную форму в целом по управлению, а также отдельно  по каждому субъекту Российской Федерации, на территории которого осуществляется надзор. </t>
  </si>
  <si>
    <r>
      <rPr>
        <u/>
        <sz val="12"/>
        <color indexed="8"/>
        <rFont val="Times New Roman"/>
        <family val="1"/>
        <charset val="204"/>
      </rPr>
      <t xml:space="preserve">Кавказское управление Ростехнадзора </t>
    </r>
    <r>
      <rPr>
        <sz val="12"/>
        <color indexed="8"/>
        <rFont val="Times New Roman"/>
        <family val="1"/>
        <charset val="204"/>
      </rPr>
      <t>за  12  месяцев</t>
    </r>
    <r>
      <rPr>
        <u/>
        <sz val="12"/>
        <color indexed="8"/>
        <rFont val="Times New Roman"/>
        <family val="1"/>
        <charset val="204"/>
      </rPr>
      <t xml:space="preserve">   </t>
    </r>
    <r>
      <rPr>
        <sz val="12"/>
        <color indexed="8"/>
        <rFont val="Times New Roman"/>
        <family val="1"/>
        <charset val="204"/>
      </rPr>
      <t>20</t>
    </r>
    <r>
      <rPr>
        <u/>
        <sz val="12"/>
        <color indexed="8"/>
        <rFont val="Times New Roman"/>
        <family val="1"/>
        <charset val="204"/>
      </rPr>
      <t xml:space="preserve"> 19 </t>
    </r>
    <r>
      <rPr>
        <sz val="12"/>
        <color indexed="8"/>
        <rFont val="Times New Roman"/>
        <family val="1"/>
        <charset val="204"/>
      </rPr>
      <t xml:space="preserve"> года.</t>
    </r>
  </si>
  <si>
    <r>
      <rPr>
        <u/>
        <sz val="12"/>
        <color indexed="8"/>
        <rFont val="Times New Roman"/>
        <family val="1"/>
        <charset val="204"/>
      </rPr>
      <t xml:space="preserve">            Кавказское управление Ростехнадзора       </t>
    </r>
    <r>
      <rPr>
        <sz val="12"/>
        <color indexed="8"/>
        <rFont val="Times New Roman"/>
        <family val="1"/>
        <charset val="204"/>
      </rPr>
      <t xml:space="preserve"> за </t>
    </r>
    <r>
      <rPr>
        <u/>
        <sz val="12"/>
        <color indexed="8"/>
        <rFont val="Times New Roman"/>
        <family val="1"/>
        <charset val="204"/>
      </rPr>
      <t xml:space="preserve">   12 месяцев </t>
    </r>
    <r>
      <rPr>
        <sz val="12"/>
        <color indexed="8"/>
        <rFont val="Times New Roman"/>
        <family val="1"/>
        <charset val="204"/>
      </rPr>
      <t xml:space="preserve"> 20</t>
    </r>
    <r>
      <rPr>
        <u/>
        <sz val="12"/>
        <color indexed="8"/>
        <rFont val="Times New Roman"/>
        <family val="1"/>
        <charset val="204"/>
      </rPr>
      <t xml:space="preserve"> 19 </t>
    </r>
    <r>
      <rPr>
        <sz val="12"/>
        <color indexed="8"/>
        <rFont val="Times New Roman"/>
        <family val="1"/>
        <charset val="204"/>
      </rPr>
      <t xml:space="preserve"> г.</t>
    </r>
  </si>
  <si>
    <t xml:space="preserve">Врио руководителя ___________________ А.В.Цалиев 17.01.2020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</si>
</sst>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vertAlign val="superscript"/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sz val="9"/>
      <color rgb="FF0070C0"/>
      <name val="Times New Roman"/>
      <family val="1"/>
      <charset val="204"/>
    </font>
    <font>
      <vertAlign val="superscript"/>
      <sz val="9"/>
      <color rgb="FF000000"/>
      <name val="Times New Roman"/>
      <family val="1"/>
      <charset val="204"/>
    </font>
    <font>
      <u/>
      <sz val="9"/>
      <color rgb="FF000000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8"/>
      <name val="Arial Cyr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strike/>
      <sz val="9"/>
      <color rgb="FFFF0000"/>
      <name val="Times New Roman"/>
      <family val="1"/>
      <charset val="204"/>
    </font>
    <font>
      <strike/>
      <sz val="9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31"/>
      </patternFill>
    </fill>
    <fill>
      <patternFill patternType="solid">
        <fgColor indexed="45"/>
        <bgColor indexed="29"/>
      </patternFill>
    </fill>
    <fill>
      <patternFill patternType="solid">
        <f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42"/>
      </patternFill>
    </fill>
    <fill>
      <patternFill patternType="solid">
        <fgColor indexed="46"/>
        <bgColor indexed="24"/>
      </patternFill>
    </fill>
    <fill>
      <patternFill patternType="solid">
        <fgColor indexed="46"/>
      </patternFill>
    </fill>
    <fill>
      <patternFill patternType="solid">
        <fgColor indexed="27"/>
        <bgColor indexed="41"/>
      </patternFill>
    </fill>
    <fill>
      <patternFill patternType="solid">
        <f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31"/>
      </patternFill>
    </fill>
    <fill>
      <patternFill patternType="solid">
        <fgColor indexed="44"/>
      </patternFill>
    </fill>
    <fill>
      <patternFill patternType="solid">
        <fgColor indexed="29"/>
        <bgColor indexed="45"/>
      </patternFill>
    </fill>
    <fill>
      <patternFill patternType="solid">
        <fgColor indexed="29"/>
      </patternFill>
    </fill>
    <fill>
      <patternFill patternType="solid">
        <fgColor indexed="11"/>
        <bgColor indexed="49"/>
      </patternFill>
    </fill>
    <fill>
      <patternFill patternType="solid">
        <fgColor indexed="11"/>
      </patternFill>
    </fill>
    <fill>
      <patternFill patternType="solid">
        <fgColor indexed="51"/>
        <bgColor indexed="13"/>
      </patternFill>
    </fill>
    <fill>
      <patternFill patternType="solid">
        <fgColor indexed="51"/>
      </patternFill>
    </fill>
    <fill>
      <patternFill patternType="solid">
        <fgColor indexed="30"/>
        <bgColor indexed="21"/>
      </patternFill>
    </fill>
    <fill>
      <patternFill patternType="solid">
        <fgColor indexed="30"/>
      </patternFill>
    </fill>
    <fill>
      <patternFill patternType="solid">
        <fgColor indexed="20"/>
        <bgColor indexed="36"/>
      </patternFill>
    </fill>
    <fill>
      <patternFill patternType="solid">
        <f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49"/>
      </patternFill>
    </fill>
    <fill>
      <patternFill patternType="solid">
        <fgColor indexed="52"/>
        <bgColor indexed="51"/>
      </patternFill>
    </fill>
    <fill>
      <patternFill patternType="solid">
        <fgColor indexed="52"/>
      </patternFill>
    </fill>
    <fill>
      <patternFill patternType="solid">
        <fgColor indexed="62"/>
        <bgColor indexed="56"/>
      </patternFill>
    </fill>
    <fill>
      <patternFill patternType="solid">
        <fgColor indexed="62"/>
      </patternFill>
    </fill>
    <fill>
      <patternFill patternType="solid">
        <fgColor indexed="10"/>
        <bgColor indexed="60"/>
      </patternFill>
    </fill>
    <fill>
      <patternFill patternType="solid">
        <fgColor indexed="10"/>
      </patternFill>
    </fill>
    <fill>
      <patternFill patternType="solid">
        <fgColor indexed="57"/>
        <bgColor indexed="21"/>
      </patternFill>
    </fill>
    <fill>
      <patternFill patternType="solid">
        <fgColor indexed="57"/>
      </patternFill>
    </fill>
    <fill>
      <patternFill patternType="solid">
        <fgColor indexed="53"/>
        <bgColor indexed="52"/>
      </patternFill>
    </fill>
    <fill>
      <patternFill patternType="solid">
        <fgColor indexed="53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43"/>
        <bgColor indexed="26"/>
      </patternFill>
    </fill>
    <fill>
      <patternFill patternType="solid">
        <fgColor indexed="43"/>
      </patternFill>
    </fill>
    <fill>
      <patternFill patternType="solid">
        <fgColor indexed="26"/>
        <bgColor indexed="9"/>
      </patternFill>
    </fill>
    <fill>
      <patternFill patternType="solid">
        <f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C0C0C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8">
    <xf numFmtId="0" fontId="0" fillId="0" borderId="0"/>
    <xf numFmtId="0" fontId="1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16" fillId="32" borderId="0" applyNumberFormat="0" applyBorder="0" applyAlignment="0" applyProtection="0"/>
    <xf numFmtId="0" fontId="16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16" fillId="36" borderId="0" applyNumberFormat="0" applyBorder="0" applyAlignment="0" applyProtection="0"/>
    <xf numFmtId="0" fontId="16" fillId="37" borderId="0" applyNumberFormat="0" applyBorder="0" applyAlignment="0" applyProtection="0"/>
    <xf numFmtId="0" fontId="16" fillId="38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9" borderId="0" applyNumberFormat="0" applyBorder="0" applyAlignment="0" applyProtection="0"/>
    <xf numFmtId="0" fontId="16" fillId="40" borderId="0" applyNumberFormat="0" applyBorder="0" applyAlignment="0" applyProtection="0"/>
    <xf numFmtId="0" fontId="17" fillId="15" borderId="8" applyNumberFormat="0" applyAlignment="0" applyProtection="0"/>
    <xf numFmtId="0" fontId="17" fillId="16" borderId="8" applyNumberFormat="0" applyAlignment="0" applyProtection="0"/>
    <xf numFmtId="0" fontId="18" fillId="41" borderId="9" applyNumberFormat="0" applyAlignment="0" applyProtection="0"/>
    <xf numFmtId="0" fontId="18" fillId="42" borderId="9" applyNumberFormat="0" applyAlignment="0" applyProtection="0"/>
    <xf numFmtId="0" fontId="19" fillId="41" borderId="8" applyNumberFormat="0" applyAlignment="0" applyProtection="0"/>
    <xf numFmtId="0" fontId="19" fillId="42" borderId="8" applyNumberFormat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43" borderId="14" applyNumberFormat="0" applyAlignment="0" applyProtection="0"/>
    <xf numFmtId="0" fontId="24" fillId="44" borderId="14" applyNumberFormat="0" applyAlignment="0" applyProtection="0"/>
    <xf numFmtId="0" fontId="25" fillId="0" borderId="0" applyNumberFormat="0" applyFill="0" applyBorder="0" applyAlignment="0" applyProtection="0"/>
    <xf numFmtId="0" fontId="26" fillId="45" borderId="0" applyNumberFormat="0" applyBorder="0" applyAlignment="0" applyProtection="0"/>
    <xf numFmtId="0" fontId="26" fillId="46" borderId="0" applyNumberFormat="0" applyBorder="0" applyAlignment="0" applyProtection="0"/>
    <xf numFmtId="0" fontId="27" fillId="0" borderId="0"/>
    <xf numFmtId="0" fontId="2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0" borderId="0" applyNumberFormat="0" applyFill="0" applyBorder="0" applyAlignment="0" applyProtection="0"/>
    <xf numFmtId="0" fontId="27" fillId="47" borderId="15" applyNumberFormat="0" applyAlignment="0" applyProtection="0"/>
    <xf numFmtId="0" fontId="31" fillId="48" borderId="15" applyNumberFormat="0" applyFont="0" applyAlignment="0" applyProtection="0"/>
    <xf numFmtId="0" fontId="32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1" fillId="0" borderId="0"/>
  </cellStyleXfs>
  <cellXfs count="179">
    <xf numFmtId="0" fontId="0" fillId="0" borderId="0" xfId="0"/>
    <xf numFmtId="0" fontId="1" fillId="0" borderId="0" xfId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1" fillId="0" borderId="0" xfId="1" applyAlignment="1" applyProtection="1">
      <alignment horizontal="center" vertical="center" wrapText="1"/>
    </xf>
    <xf numFmtId="0" fontId="3" fillId="0" borderId="0" xfId="1" applyFont="1" applyBorder="1" applyAlignment="1">
      <alignment vertical="center" wrapText="1"/>
    </xf>
    <xf numFmtId="0" fontId="1" fillId="0" borderId="0" xfId="1" applyBorder="1" applyAlignment="1" applyProtection="1">
      <alignment horizontal="center" vertical="center" wrapText="1"/>
    </xf>
    <xf numFmtId="0" fontId="1" fillId="0" borderId="0" xfId="1" applyBorder="1" applyAlignment="1">
      <alignment horizontal="center" vertical="center" wrapText="1"/>
    </xf>
    <xf numFmtId="0" fontId="4" fillId="0" borderId="0" xfId="1" applyFont="1" applyBorder="1" applyAlignment="1" applyProtection="1">
      <alignment vertical="center" wrapText="1"/>
      <protection locked="0"/>
    </xf>
    <xf numFmtId="0" fontId="1" fillId="0" borderId="0" xfId="1" applyBorder="1" applyAlignment="1" applyProtection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0" xfId="1" applyNumberFormat="1" applyFill="1" applyBorder="1" applyAlignment="1">
      <alignment horizontal="center" vertical="center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2" xfId="1" applyNumberFormat="1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8" fillId="3" borderId="2" xfId="0" applyFont="1" applyFill="1" applyBorder="1" applyAlignment="1" applyProtection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 applyProtection="1">
      <alignment horizontal="left" vertical="center"/>
    </xf>
    <xf numFmtId="14" fontId="9" fillId="0" borderId="2" xfId="0" applyNumberFormat="1" applyFont="1" applyBorder="1" applyAlignment="1">
      <alignment horizontal="left" vertical="center"/>
    </xf>
    <xf numFmtId="14" fontId="9" fillId="0" borderId="2" xfId="0" applyNumberFormat="1" applyFont="1" applyBorder="1" applyAlignment="1" applyProtection="1">
      <alignment horizontal="left" vertical="center"/>
    </xf>
    <xf numFmtId="0" fontId="9" fillId="3" borderId="2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2" xfId="0" applyFont="1" applyBorder="1" applyAlignment="1" applyProtection="1">
      <alignment horizontal="left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13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/>
    </xf>
    <xf numFmtId="0" fontId="8" fillId="3" borderId="2" xfId="0" applyFont="1" applyFill="1" applyBorder="1" applyAlignment="1" applyProtection="1">
      <alignment horizontal="left" vertical="center"/>
    </xf>
    <xf numFmtId="0" fontId="8" fillId="4" borderId="2" xfId="0" applyFont="1" applyFill="1" applyBorder="1" applyAlignment="1" applyProtection="1">
      <alignment horizontal="center" vertical="center" wrapText="1"/>
    </xf>
    <xf numFmtId="0" fontId="9" fillId="0" borderId="7" xfId="0" applyFont="1" applyBorder="1" applyAlignment="1">
      <alignment wrapText="1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vertical="top" wrapText="1"/>
    </xf>
    <xf numFmtId="0" fontId="0" fillId="0" borderId="0" xfId="0" applyBorder="1"/>
    <xf numFmtId="0" fontId="1" fillId="0" borderId="0" xfId="1" applyFill="1" applyAlignment="1">
      <alignment horizontal="center" vertical="center" wrapText="1"/>
    </xf>
    <xf numFmtId="0" fontId="7" fillId="2" borderId="2" xfId="1" applyNumberFormat="1" applyFont="1" applyFill="1" applyBorder="1" applyAlignment="1" applyProtection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35" fillId="4" borderId="2" xfId="0" applyFont="1" applyFill="1" applyBorder="1" applyAlignment="1">
      <alignment vertical="center" wrapText="1"/>
    </xf>
    <xf numFmtId="0" fontId="35" fillId="3" borderId="2" xfId="0" applyFont="1" applyFill="1" applyBorder="1" applyAlignment="1">
      <alignment horizontal="left" vertical="center" wrapText="1"/>
    </xf>
    <xf numFmtId="0" fontId="35" fillId="3" borderId="2" xfId="0" applyFont="1" applyFill="1" applyBorder="1" applyAlignment="1">
      <alignment vertical="center" wrapText="1"/>
    </xf>
    <xf numFmtId="14" fontId="9" fillId="0" borderId="2" xfId="0" applyNumberFormat="1" applyFont="1" applyBorder="1" applyAlignment="1">
      <alignment horizontal="left" vertical="center" wrapText="1"/>
    </xf>
    <xf numFmtId="0" fontId="8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35" fillId="0" borderId="2" xfId="0" applyFont="1" applyBorder="1" applyAlignment="1">
      <alignment vertical="center" wrapText="1"/>
    </xf>
    <xf numFmtId="0" fontId="35" fillId="0" borderId="2" xfId="0" applyFont="1" applyBorder="1" applyAlignment="1">
      <alignment horizontal="center" vertical="center" wrapText="1"/>
    </xf>
    <xf numFmtId="0" fontId="8" fillId="49" borderId="2" xfId="0" applyFont="1" applyFill="1" applyBorder="1" applyAlignment="1">
      <alignment vertical="center" wrapText="1"/>
    </xf>
    <xf numFmtId="0" fontId="35" fillId="49" borderId="2" xfId="0" applyFont="1" applyFill="1" applyBorder="1" applyAlignment="1">
      <alignment vertical="center" wrapText="1"/>
    </xf>
    <xf numFmtId="0" fontId="9" fillId="49" borderId="2" xfId="0" applyFont="1" applyFill="1" applyBorder="1" applyAlignment="1">
      <alignment vertical="center" wrapText="1"/>
    </xf>
    <xf numFmtId="0" fontId="13" fillId="49" borderId="2" xfId="0" applyFont="1" applyFill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center" vertical="center" wrapText="1"/>
    </xf>
    <xf numFmtId="0" fontId="37" fillId="4" borderId="2" xfId="0" applyFont="1" applyFill="1" applyBorder="1" applyAlignment="1">
      <alignment vertical="center" wrapText="1"/>
    </xf>
    <xf numFmtId="0" fontId="37" fillId="3" borderId="2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0" xfId="0" applyBorder="1" applyAlignment="1"/>
    <xf numFmtId="0" fontId="38" fillId="0" borderId="0" xfId="1" applyFont="1" applyFill="1" applyAlignment="1" applyProtection="1">
      <alignment horizontal="center" vertical="center" wrapText="1"/>
    </xf>
    <xf numFmtId="0" fontId="38" fillId="0" borderId="0" xfId="1" applyFont="1" applyAlignment="1">
      <alignment horizontal="center" vertical="center" wrapText="1"/>
    </xf>
    <xf numFmtId="0" fontId="39" fillId="0" borderId="0" xfId="1" applyFont="1" applyFill="1" applyAlignment="1" applyProtection="1">
      <alignment horizontal="center" vertical="center" wrapText="1"/>
    </xf>
    <xf numFmtId="0" fontId="40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Fill="1" applyAlignment="1" applyProtection="1">
      <alignment vertical="center" wrapText="1"/>
      <protection locked="0"/>
    </xf>
    <xf numFmtId="0" fontId="39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Alignment="1">
      <alignment horizontal="center" vertical="center" wrapText="1"/>
    </xf>
    <xf numFmtId="0" fontId="39" fillId="0" borderId="0" xfId="1" applyFont="1" applyFill="1" applyAlignment="1">
      <alignment horizontal="center" vertical="center" wrapText="1"/>
    </xf>
    <xf numFmtId="0" fontId="1" fillId="0" borderId="0" xfId="1" applyFill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0" xfId="1" applyAlignment="1" applyProtection="1">
      <alignment horizontal="center" vertical="center" wrapText="1"/>
      <protection locked="0"/>
    </xf>
    <xf numFmtId="0" fontId="1" fillId="0" borderId="0" xfId="1" applyBorder="1" applyAlignment="1" applyProtection="1">
      <alignment horizontal="center" vertical="center" wrapText="1"/>
      <protection locked="0"/>
    </xf>
    <xf numFmtId="0" fontId="1" fillId="0" borderId="0" xfId="1" applyBorder="1" applyAlignment="1" applyProtection="1">
      <alignment horizontal="center" vertical="center"/>
      <protection locked="0"/>
    </xf>
    <xf numFmtId="0" fontId="42" fillId="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>
      <protection locked="0"/>
    </xf>
    <xf numFmtId="0" fontId="42" fillId="0" borderId="2" xfId="0" applyFont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 applyProtection="1">
      <alignment horizontal="center" vertical="center" wrapText="1"/>
      <protection locked="0"/>
    </xf>
    <xf numFmtId="0" fontId="35" fillId="3" borderId="2" xfId="0" applyFont="1" applyFill="1" applyBorder="1" applyAlignment="1" applyProtection="1">
      <alignment horizontal="center" vertical="center" wrapText="1"/>
      <protection locked="0"/>
    </xf>
    <xf numFmtId="0" fontId="35" fillId="0" borderId="2" xfId="0" applyFont="1" applyBorder="1" applyAlignment="1">
      <alignment horizontal="left" vertical="center" wrapText="1"/>
    </xf>
    <xf numFmtId="0" fontId="37" fillId="0" borderId="2" xfId="0" applyFont="1" applyBorder="1" applyAlignment="1" applyProtection="1">
      <alignment horizontal="center" vertical="center" wrapText="1"/>
      <protection locked="0"/>
    </xf>
    <xf numFmtId="0" fontId="37" fillId="3" borderId="2" xfId="0" applyFont="1" applyFill="1" applyBorder="1" applyAlignment="1" applyProtection="1">
      <alignment horizontal="center" vertical="center" wrapText="1"/>
      <protection locked="0"/>
    </xf>
    <xf numFmtId="0" fontId="35" fillId="3" borderId="2" xfId="0" applyFont="1" applyFill="1" applyBorder="1" applyAlignment="1" applyProtection="1">
      <alignment horizontal="center" vertical="center" wrapText="1"/>
    </xf>
    <xf numFmtId="0" fontId="43" fillId="0" borderId="0" xfId="0" applyFont="1" applyProtection="1">
      <protection locked="0"/>
    </xf>
    <xf numFmtId="0" fontId="43" fillId="0" borderId="0" xfId="0" applyFont="1"/>
    <xf numFmtId="0" fontId="44" fillId="3" borderId="2" xfId="0" applyFont="1" applyFill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36" fillId="3" borderId="2" xfId="0" applyFont="1" applyFill="1" applyBorder="1" applyAlignment="1">
      <alignment horizontal="left" vertical="center" wrapText="1"/>
    </xf>
    <xf numFmtId="0" fontId="35" fillId="3" borderId="2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left" vertical="center" wrapText="1"/>
    </xf>
    <xf numFmtId="0" fontId="35" fillId="0" borderId="2" xfId="0" applyFont="1" applyBorder="1" applyAlignment="1" applyProtection="1">
      <alignment horizontal="center" vertical="center" wrapText="1"/>
    </xf>
    <xf numFmtId="0" fontId="37" fillId="0" borderId="2" xfId="0" applyFont="1" applyBorder="1" applyAlignment="1">
      <alignment horizontal="center" vertical="center" wrapText="1"/>
    </xf>
    <xf numFmtId="0" fontId="48" fillId="0" borderId="0" xfId="0" applyFont="1" applyAlignment="1">
      <alignment horizontal="left" vertical="center"/>
    </xf>
    <xf numFmtId="0" fontId="9" fillId="50" borderId="18" xfId="0" applyFont="1" applyFill="1" applyBorder="1" applyAlignment="1">
      <alignment horizontal="center" vertical="center" wrapText="1"/>
    </xf>
    <xf numFmtId="0" fontId="9" fillId="50" borderId="22" xfId="0" applyFont="1" applyFill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vertical="top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top" wrapText="1"/>
    </xf>
    <xf numFmtId="0" fontId="8" fillId="0" borderId="22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top" wrapText="1"/>
    </xf>
    <xf numFmtId="0" fontId="9" fillId="0" borderId="22" xfId="0" applyFont="1" applyBorder="1" applyAlignment="1">
      <alignment horizontal="left" vertical="top" wrapText="1"/>
    </xf>
    <xf numFmtId="0" fontId="9" fillId="0" borderId="23" xfId="0" applyFont="1" applyBorder="1" applyAlignment="1">
      <alignment horizontal="left" vertical="center"/>
    </xf>
    <xf numFmtId="14" fontId="9" fillId="0" borderId="23" xfId="0" applyNumberFormat="1" applyFont="1" applyBorder="1" applyAlignment="1">
      <alignment horizontal="left" vertical="center"/>
    </xf>
    <xf numFmtId="0" fontId="9" fillId="3" borderId="22" xfId="0" applyFont="1" applyFill="1" applyBorder="1" applyAlignment="1">
      <alignment horizontal="left" vertical="top" wrapText="1"/>
    </xf>
    <xf numFmtId="0" fontId="44" fillId="3" borderId="22" xfId="0" applyFont="1" applyFill="1" applyBorder="1" applyAlignment="1">
      <alignment horizontal="left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/>
    </xf>
    <xf numFmtId="14" fontId="9" fillId="0" borderId="23" xfId="0" applyNumberFormat="1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center"/>
    </xf>
    <xf numFmtId="0" fontId="9" fillId="0" borderId="25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left" vertical="center"/>
    </xf>
    <xf numFmtId="0" fontId="9" fillId="0" borderId="2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center"/>
    </xf>
    <xf numFmtId="0" fontId="12" fillId="0" borderId="25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3" fillId="0" borderId="22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left" vertical="top" wrapText="1"/>
    </xf>
    <xf numFmtId="0" fontId="36" fillId="0" borderId="22" xfId="0" applyFont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left" vertical="center"/>
    </xf>
    <xf numFmtId="0" fontId="36" fillId="3" borderId="22" xfId="0" applyFont="1" applyFill="1" applyBorder="1" applyAlignment="1">
      <alignment horizontal="left" vertical="center" wrapText="1"/>
    </xf>
    <xf numFmtId="0" fontId="50" fillId="0" borderId="0" xfId="0" applyFont="1" applyAlignment="1">
      <alignment wrapText="1"/>
    </xf>
    <xf numFmtId="0" fontId="4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7" fillId="2" borderId="1" xfId="1" applyNumberFormat="1" applyFont="1" applyFill="1" applyBorder="1" applyAlignment="1" applyProtection="1">
      <alignment horizontal="center" vertical="center" textRotation="90" wrapText="1"/>
    </xf>
    <xf numFmtId="0" fontId="7" fillId="2" borderId="5" xfId="1" applyNumberFormat="1" applyFont="1" applyFill="1" applyBorder="1" applyAlignment="1" applyProtection="1">
      <alignment horizontal="center" vertical="center" textRotation="90" wrapText="1"/>
    </xf>
    <xf numFmtId="0" fontId="7" fillId="2" borderId="3" xfId="1" applyNumberFormat="1" applyFont="1" applyFill="1" applyBorder="1" applyAlignment="1" applyProtection="1">
      <alignment horizontal="center" vertical="center" wrapText="1"/>
    </xf>
    <xf numFmtId="0" fontId="7" fillId="2" borderId="4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Alignment="1">
      <alignment vertical="center" wrapText="1"/>
    </xf>
    <xf numFmtId="0" fontId="3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4" fillId="0" borderId="0" xfId="1" applyFont="1" applyBorder="1" applyAlignment="1" applyProtection="1">
      <alignment horizontal="center" wrapText="1"/>
      <protection locked="0"/>
    </xf>
    <xf numFmtId="0" fontId="6" fillId="0" borderId="0" xfId="1" applyFont="1" applyBorder="1" applyAlignment="1">
      <alignment horizontal="center" vertical="center"/>
    </xf>
    <xf numFmtId="0" fontId="7" fillId="2" borderId="1" xfId="1" applyFont="1" applyFill="1" applyBorder="1" applyAlignment="1" applyProtection="1">
      <alignment horizontal="center" vertical="center" wrapText="1"/>
    </xf>
    <xf numFmtId="0" fontId="7" fillId="2" borderId="5" xfId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 wrapText="1"/>
      <protection locked="0"/>
    </xf>
    <xf numFmtId="0" fontId="7" fillId="2" borderId="1" xfId="1" applyNumberFormat="1" applyFont="1" applyFill="1" applyBorder="1" applyAlignment="1" applyProtection="1">
      <alignment vertical="center" textRotation="90" wrapText="1"/>
    </xf>
    <xf numFmtId="0" fontId="7" fillId="2" borderId="5" xfId="1" applyNumberFormat="1" applyFont="1" applyFill="1" applyBorder="1" applyAlignment="1" applyProtection="1">
      <alignment vertical="center" textRotation="90" wrapText="1"/>
    </xf>
    <xf numFmtId="0" fontId="39" fillId="0" borderId="0" xfId="1" applyFont="1" applyFill="1" applyAlignment="1" applyProtection="1">
      <alignment horizontal="center" vertical="center" wrapText="1"/>
      <protection locked="0"/>
    </xf>
    <xf numFmtId="0" fontId="39" fillId="0" borderId="0" xfId="1" applyFont="1" applyAlignment="1" applyProtection="1">
      <alignment horizontal="center" vertical="center" wrapText="1"/>
      <protection locked="0"/>
    </xf>
    <xf numFmtId="0" fontId="38" fillId="0" borderId="0" xfId="1" applyFont="1" applyFill="1" applyBorder="1" applyAlignment="1" applyProtection="1">
      <alignment horizontal="center" wrapText="1"/>
    </xf>
    <xf numFmtId="0" fontId="6" fillId="0" borderId="0" xfId="1" applyFont="1" applyFill="1" applyAlignment="1" applyProtection="1">
      <alignment horizontal="center" vertical="center" wrapText="1"/>
    </xf>
    <xf numFmtId="0" fontId="1" fillId="0" borderId="0" xfId="1" applyFill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41" fillId="0" borderId="0" xfId="1" applyFont="1" applyFill="1" applyAlignment="1" applyProtection="1">
      <alignment horizontal="center" vertical="center" wrapText="1"/>
      <protection locked="0"/>
    </xf>
    <xf numFmtId="0" fontId="41" fillId="0" borderId="0" xfId="1" applyFont="1" applyAlignment="1" applyProtection="1">
      <alignment horizontal="center" vertical="center" wrapText="1"/>
      <protection locked="0"/>
    </xf>
    <xf numFmtId="0" fontId="45" fillId="0" borderId="0" xfId="0" applyFont="1" applyAlignment="1">
      <alignment horizontal="right" vertical="center"/>
    </xf>
    <xf numFmtId="0" fontId="46" fillId="0" borderId="0" xfId="0" applyFont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9" fillId="50" borderId="17" xfId="0" applyFont="1" applyFill="1" applyBorder="1" applyAlignment="1">
      <alignment horizontal="center" vertical="center" wrapText="1"/>
    </xf>
    <xf numFmtId="0" fontId="9" fillId="50" borderId="21" xfId="0" applyFont="1" applyFill="1" applyBorder="1" applyAlignment="1">
      <alignment horizontal="center" vertical="center" wrapText="1"/>
    </xf>
    <xf numFmtId="0" fontId="9" fillId="50" borderId="17" xfId="0" applyFont="1" applyFill="1" applyBorder="1" applyAlignment="1">
      <alignment horizontal="center" vertical="center" textRotation="90" wrapText="1"/>
    </xf>
    <xf numFmtId="0" fontId="9" fillId="50" borderId="21" xfId="0" applyFont="1" applyFill="1" applyBorder="1" applyAlignment="1">
      <alignment horizontal="center" vertical="center" textRotation="90" wrapText="1"/>
    </xf>
    <xf numFmtId="0" fontId="9" fillId="50" borderId="19" xfId="0" applyFont="1" applyFill="1" applyBorder="1" applyAlignment="1">
      <alignment horizontal="center" vertical="center" wrapText="1"/>
    </xf>
    <xf numFmtId="0" fontId="9" fillId="50" borderId="2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49" fillId="0" borderId="7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</cellXfs>
  <cellStyles count="78">
    <cellStyle name="20% - Акцент1 2" xfId="2"/>
    <cellStyle name="20% - Акцент1 3" xfId="3"/>
    <cellStyle name="20% - Акцент2 2" xfId="4"/>
    <cellStyle name="20% - Акцент2 3" xfId="5"/>
    <cellStyle name="20% - Акцент3 2" xfId="6"/>
    <cellStyle name="20% - Акцент3 3" xfId="7"/>
    <cellStyle name="20% - Акцент4 2" xfId="8"/>
    <cellStyle name="20% - Акцент4 3" xfId="9"/>
    <cellStyle name="20% - Акцент5 2" xfId="10"/>
    <cellStyle name="20% - Акцент5 3" xfId="11"/>
    <cellStyle name="20% - Акцент6 2" xfId="12"/>
    <cellStyle name="20% - Акцент6 3" xfId="13"/>
    <cellStyle name="40% - Акцент1 2" xfId="14"/>
    <cellStyle name="40% - Акцент1 3" xfId="15"/>
    <cellStyle name="40% - Акцент2 2" xfId="16"/>
    <cellStyle name="40% - Акцент2 3" xfId="17"/>
    <cellStyle name="40% - Акцент3 2" xfId="18"/>
    <cellStyle name="40% - Акцент3 3" xfId="19"/>
    <cellStyle name="40% - Акцент4 2" xfId="20"/>
    <cellStyle name="40% - Акцент4 3" xfId="21"/>
    <cellStyle name="40% - Акцент5 2" xfId="22"/>
    <cellStyle name="40% - Акцент5 3" xfId="23"/>
    <cellStyle name="40% - Акцент6 2" xfId="24"/>
    <cellStyle name="40% - Акцент6 3" xfId="25"/>
    <cellStyle name="60% - Акцент1 2" xfId="26"/>
    <cellStyle name="60% - Акцент1 3" xfId="27"/>
    <cellStyle name="60% - Акцент2 2" xfId="28"/>
    <cellStyle name="60% - Акцент2 3" xfId="29"/>
    <cellStyle name="60% - Акцент3 2" xfId="30"/>
    <cellStyle name="60% - Акцент3 3" xfId="31"/>
    <cellStyle name="60% - Акцент4 2" xfId="32"/>
    <cellStyle name="60% - Акцент4 3" xfId="33"/>
    <cellStyle name="60% - Акцент5 2" xfId="34"/>
    <cellStyle name="60% - Акцент5 3" xfId="35"/>
    <cellStyle name="60% - Акцент6 2" xfId="36"/>
    <cellStyle name="60% - Акцент6 3" xfId="37"/>
    <cellStyle name="Акцент1 2" xfId="38"/>
    <cellStyle name="Акцент1 3" xfId="39"/>
    <cellStyle name="Акцент2 2" xfId="40"/>
    <cellStyle name="Акцент2 3" xfId="41"/>
    <cellStyle name="Акцент3 2" xfId="42"/>
    <cellStyle name="Акцент3 3" xfId="43"/>
    <cellStyle name="Акцент4 2" xfId="44"/>
    <cellStyle name="Акцент4 3" xfId="45"/>
    <cellStyle name="Акцент5 2" xfId="46"/>
    <cellStyle name="Акцент5 3" xfId="47"/>
    <cellStyle name="Акцент6 2" xfId="48"/>
    <cellStyle name="Акцент6 3" xfId="49"/>
    <cellStyle name="Ввод  2" xfId="50"/>
    <cellStyle name="Ввод  3" xfId="51"/>
    <cellStyle name="Вывод 2" xfId="52"/>
    <cellStyle name="Вывод 3" xfId="53"/>
    <cellStyle name="Вычисление 2" xfId="54"/>
    <cellStyle name="Вычисление 3" xfId="55"/>
    <cellStyle name="Заголовок 1 2" xfId="56"/>
    <cellStyle name="Заголовок 2 2" xfId="57"/>
    <cellStyle name="Заголовок 3 2" xfId="58"/>
    <cellStyle name="Заголовок 4 2" xfId="59"/>
    <cellStyle name="Итог 2" xfId="60"/>
    <cellStyle name="Контрольная ячейка 2" xfId="61"/>
    <cellStyle name="Контрольная ячейка 3" xfId="62"/>
    <cellStyle name="Название 2" xfId="63"/>
    <cellStyle name="Нейтральный 2" xfId="64"/>
    <cellStyle name="Нейтральный 3" xfId="65"/>
    <cellStyle name="Обычный" xfId="0" builtinId="0"/>
    <cellStyle name="Обычный 2" xfId="1"/>
    <cellStyle name="Обычный 3" xfId="66"/>
    <cellStyle name="Обычный 4" xfId="67"/>
    <cellStyle name="Обычный 5" xfId="77"/>
    <cellStyle name="Плохой 2" xfId="68"/>
    <cellStyle name="Плохой 3" xfId="69"/>
    <cellStyle name="Пояснение 2" xfId="70"/>
    <cellStyle name="Примечание 2" xfId="71"/>
    <cellStyle name="Примечание 3" xfId="72"/>
    <cellStyle name="Связанная ячейка 2" xfId="73"/>
    <cellStyle name="Текст предупреждения 2" xfId="74"/>
    <cellStyle name="Хороший 2" xfId="75"/>
    <cellStyle name="Хороший 3" xfId="76"/>
  </cellStyles>
  <dxfs count="42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6"/>
  <sheetViews>
    <sheetView view="pageBreakPreview" topLeftCell="A205" zoomScale="115" zoomScaleNormal="100" zoomScaleSheetLayoutView="115" workbookViewId="0">
      <selection activeCell="C8" sqref="C8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10" width="9.140625" style="3" customWidth="1"/>
    <col min="11" max="109" width="9.140625" style="1" customWidth="1"/>
    <col min="110" max="16384" width="10.140625" style="1"/>
  </cols>
  <sheetData>
    <row r="1" spans="1:10" ht="33" customHeight="1" x14ac:dyDescent="0.25">
      <c r="B1" s="2"/>
      <c r="C1" s="148" t="s">
        <v>0</v>
      </c>
      <c r="D1" s="148"/>
      <c r="E1" s="148"/>
    </row>
    <row r="2" spans="1:10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</row>
    <row r="3" spans="1:10" s="9" customFormat="1" ht="24.75" customHeight="1" x14ac:dyDescent="0.25">
      <c r="A3" s="7"/>
      <c r="B3" s="150" t="s">
        <v>447</v>
      </c>
      <c r="C3" s="150"/>
      <c r="D3" s="150"/>
      <c r="E3" s="150"/>
      <c r="F3" s="8"/>
      <c r="G3" s="8"/>
      <c r="H3" s="8"/>
      <c r="I3" s="8"/>
      <c r="J3" s="8"/>
    </row>
    <row r="4" spans="1:10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</row>
    <row r="5" spans="1:10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0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  <c r="H6" s="144"/>
      <c r="I6" s="12" t="s">
        <v>7</v>
      </c>
      <c r="J6" s="12" t="s">
        <v>8</v>
      </c>
    </row>
    <row r="7" spans="1:10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  <c r="H7" s="12">
        <v>3</v>
      </c>
      <c r="I7" s="12">
        <v>4</v>
      </c>
      <c r="J7" s="12">
        <v>5</v>
      </c>
    </row>
    <row r="8" spans="1:10" customFormat="1" ht="36" x14ac:dyDescent="0.25">
      <c r="A8" s="13" t="s">
        <v>9</v>
      </c>
      <c r="B8" s="13" t="s">
        <v>10</v>
      </c>
      <c r="C8" s="14">
        <v>208</v>
      </c>
      <c r="D8" s="14">
        <v>97</v>
      </c>
      <c r="E8" s="14">
        <v>111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customFormat="1" x14ac:dyDescent="0.25">
      <c r="A9" s="17" t="s">
        <v>11</v>
      </c>
      <c r="B9" s="17" t="s">
        <v>12</v>
      </c>
      <c r="C9" s="14">
        <v>80</v>
      </c>
      <c r="D9" s="14">
        <v>32</v>
      </c>
      <c r="E9" s="14">
        <v>48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customFormat="1" ht="24" x14ac:dyDescent="0.25">
      <c r="A10" s="19" t="s">
        <v>13</v>
      </c>
      <c r="B10" s="20" t="s">
        <v>14</v>
      </c>
      <c r="C10" s="14">
        <v>128</v>
      </c>
      <c r="D10" s="14">
        <v>65</v>
      </c>
      <c r="E10" s="14">
        <v>63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customFormat="1" ht="15" customHeight="1" x14ac:dyDescent="0.25">
      <c r="A11" s="17" t="s">
        <v>15</v>
      </c>
      <c r="B11" s="17" t="s">
        <v>16</v>
      </c>
      <c r="C11" s="14">
        <v>1</v>
      </c>
      <c r="D11" s="14">
        <v>0</v>
      </c>
      <c r="E11" s="14">
        <v>1</v>
      </c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customFormat="1" ht="15" customHeight="1" x14ac:dyDescent="0.25">
      <c r="A12" s="17" t="s">
        <v>17</v>
      </c>
      <c r="B12" s="17" t="s">
        <v>18</v>
      </c>
      <c r="C12" s="14">
        <v>0</v>
      </c>
      <c r="D12" s="14">
        <v>0</v>
      </c>
      <c r="E12" s="14">
        <v>0</v>
      </c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customFormat="1" ht="15" customHeight="1" x14ac:dyDescent="0.25">
      <c r="A13" s="17" t="s">
        <v>19</v>
      </c>
      <c r="B13" s="17" t="s">
        <v>20</v>
      </c>
      <c r="C13" s="14">
        <v>16</v>
      </c>
      <c r="D13" s="14">
        <v>7</v>
      </c>
      <c r="E13" s="14">
        <v>9</v>
      </c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customFormat="1" ht="24" x14ac:dyDescent="0.25">
      <c r="A14" s="17" t="s">
        <v>21</v>
      </c>
      <c r="B14" s="17" t="s">
        <v>22</v>
      </c>
      <c r="C14" s="14">
        <v>98</v>
      </c>
      <c r="D14" s="14">
        <v>52</v>
      </c>
      <c r="E14" s="14">
        <v>46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customFormat="1" ht="15" customHeight="1" x14ac:dyDescent="0.25">
      <c r="A15" s="17" t="s">
        <v>23</v>
      </c>
      <c r="B15" s="17" t="s">
        <v>24</v>
      </c>
      <c r="C15" s="14">
        <v>13</v>
      </c>
      <c r="D15" s="14">
        <v>6</v>
      </c>
      <c r="E15" s="14">
        <v>7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customFormat="1" ht="24" x14ac:dyDescent="0.25">
      <c r="A16" s="19" t="s">
        <v>25</v>
      </c>
      <c r="B16" s="17" t="s">
        <v>26</v>
      </c>
      <c r="C16" s="14">
        <v>0</v>
      </c>
      <c r="D16" s="14">
        <v>0</v>
      </c>
      <c r="E16" s="14">
        <v>0</v>
      </c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customFormat="1" ht="36" x14ac:dyDescent="0.25">
      <c r="A17" s="19" t="s">
        <v>27</v>
      </c>
      <c r="B17" s="17" t="s">
        <v>28</v>
      </c>
      <c r="C17" s="14">
        <v>0</v>
      </c>
      <c r="D17" s="14">
        <v>0</v>
      </c>
      <c r="E17" s="14">
        <v>0</v>
      </c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customFormat="1" ht="24" x14ac:dyDescent="0.25">
      <c r="A18" s="17" t="s">
        <v>29</v>
      </c>
      <c r="B18" s="17" t="s">
        <v>30</v>
      </c>
      <c r="C18" s="14">
        <v>0</v>
      </c>
      <c r="D18" s="14">
        <v>0</v>
      </c>
      <c r="E18" s="14">
        <v>0</v>
      </c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customFormat="1" ht="36" x14ac:dyDescent="0.25">
      <c r="A19" s="19" t="s">
        <v>31</v>
      </c>
      <c r="B19" s="19" t="s">
        <v>32</v>
      </c>
      <c r="C19" s="14">
        <v>0</v>
      </c>
      <c r="D19" s="14">
        <v>0</v>
      </c>
      <c r="E19" s="14">
        <v>0</v>
      </c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customFormat="1" ht="24" customHeight="1" x14ac:dyDescent="0.25">
      <c r="A20" s="17" t="s">
        <v>33</v>
      </c>
      <c r="B20" s="17" t="s">
        <v>34</v>
      </c>
      <c r="C20" s="14">
        <v>0</v>
      </c>
      <c r="D20" s="14">
        <v>0</v>
      </c>
      <c r="E20" s="14">
        <v>0</v>
      </c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customFormat="1" ht="15" customHeight="1" x14ac:dyDescent="0.25">
      <c r="A21" s="19" t="s">
        <v>35</v>
      </c>
      <c r="B21" s="19" t="s">
        <v>36</v>
      </c>
      <c r="C21" s="14">
        <v>0</v>
      </c>
      <c r="D21" s="14">
        <v>0</v>
      </c>
      <c r="E21" s="14">
        <v>0</v>
      </c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customFormat="1" ht="24" x14ac:dyDescent="0.25">
      <c r="A22" s="19" t="s">
        <v>37</v>
      </c>
      <c r="B22" s="19" t="s">
        <v>38</v>
      </c>
      <c r="C22" s="14">
        <v>0</v>
      </c>
      <c r="D22" s="14">
        <v>0</v>
      </c>
      <c r="E22" s="14">
        <v>0</v>
      </c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customFormat="1" ht="24" x14ac:dyDescent="0.25">
      <c r="A23" s="13">
        <v>2</v>
      </c>
      <c r="B23" s="13" t="s">
        <v>39</v>
      </c>
      <c r="C23" s="14">
        <v>95</v>
      </c>
      <c r="D23" s="14">
        <v>43</v>
      </c>
      <c r="E23" s="14">
        <v>52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customFormat="1" x14ac:dyDescent="0.25">
      <c r="A24" s="19" t="s">
        <v>40</v>
      </c>
      <c r="B24" s="19" t="s">
        <v>41</v>
      </c>
      <c r="C24" s="14">
        <v>14</v>
      </c>
      <c r="D24" s="14">
        <v>4</v>
      </c>
      <c r="E24" s="14">
        <v>10</v>
      </c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customFormat="1" ht="24" x14ac:dyDescent="0.25">
      <c r="A25" s="19" t="s">
        <v>42</v>
      </c>
      <c r="B25" s="19" t="s">
        <v>43</v>
      </c>
      <c r="C25" s="14">
        <v>81</v>
      </c>
      <c r="D25" s="14">
        <v>39</v>
      </c>
      <c r="E25" s="14">
        <v>42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customFormat="1" ht="36" x14ac:dyDescent="0.25">
      <c r="A26" s="19" t="s">
        <v>44</v>
      </c>
      <c r="B26" s="19" t="s">
        <v>45</v>
      </c>
      <c r="C26" s="14">
        <v>71</v>
      </c>
      <c r="D26" s="14">
        <v>34</v>
      </c>
      <c r="E26" s="14">
        <v>37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customFormat="1" x14ac:dyDescent="0.25">
      <c r="A27" s="19" t="s">
        <v>46</v>
      </c>
      <c r="B27" s="19" t="s">
        <v>47</v>
      </c>
      <c r="C27" s="14">
        <v>10</v>
      </c>
      <c r="D27" s="14">
        <v>5</v>
      </c>
      <c r="E27" s="14">
        <v>5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customFormat="1" ht="24" x14ac:dyDescent="0.25">
      <c r="A28" s="13">
        <v>3</v>
      </c>
      <c r="B28" s="13" t="s">
        <v>48</v>
      </c>
      <c r="C28" s="14">
        <v>113</v>
      </c>
      <c r="D28" s="14">
        <v>54</v>
      </c>
      <c r="E28" s="14">
        <v>59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customFormat="1" x14ac:dyDescent="0.25">
      <c r="A29" s="23" t="s">
        <v>49</v>
      </c>
      <c r="B29" s="19" t="s">
        <v>50</v>
      </c>
      <c r="C29" s="14">
        <v>66</v>
      </c>
      <c r="D29" s="14">
        <v>28</v>
      </c>
      <c r="E29" s="14">
        <v>38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customFormat="1" ht="36" customHeight="1" x14ac:dyDescent="0.25">
      <c r="A30" s="23" t="s">
        <v>51</v>
      </c>
      <c r="B30" s="19" t="s">
        <v>52</v>
      </c>
      <c r="C30" s="14">
        <v>47</v>
      </c>
      <c r="D30" s="14">
        <v>26</v>
      </c>
      <c r="E30" s="14">
        <v>21</v>
      </c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>Может быть ОШИБКА</v>
      </c>
    </row>
    <row r="31" spans="1:10" customFormat="1" ht="48" x14ac:dyDescent="0.25">
      <c r="A31" s="23" t="s">
        <v>53</v>
      </c>
      <c r="B31" s="19" t="s">
        <v>54</v>
      </c>
      <c r="C31" s="14">
        <v>42</v>
      </c>
      <c r="D31" s="14">
        <v>24</v>
      </c>
      <c r="E31" s="14">
        <v>18</v>
      </c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customFormat="1" x14ac:dyDescent="0.25">
      <c r="A32" s="23" t="s">
        <v>55</v>
      </c>
      <c r="B32" s="19" t="s">
        <v>56</v>
      </c>
      <c r="C32" s="14">
        <v>4</v>
      </c>
      <c r="D32" s="14">
        <v>2</v>
      </c>
      <c r="E32" s="14">
        <v>2</v>
      </c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customFormat="1" ht="72" x14ac:dyDescent="0.25">
      <c r="A33" s="23" t="s">
        <v>57</v>
      </c>
      <c r="B33" s="19" t="s">
        <v>58</v>
      </c>
      <c r="C33" s="14">
        <v>0</v>
      </c>
      <c r="D33" s="14">
        <v>0</v>
      </c>
      <c r="E33" s="14">
        <v>0</v>
      </c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customFormat="1" x14ac:dyDescent="0.25">
      <c r="A34" s="23" t="s">
        <v>59</v>
      </c>
      <c r="B34" s="19" t="s">
        <v>60</v>
      </c>
      <c r="C34" s="14">
        <v>0</v>
      </c>
      <c r="D34" s="14">
        <v>0</v>
      </c>
      <c r="E34" s="14">
        <v>0</v>
      </c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customFormat="1" x14ac:dyDescent="0.25">
      <c r="A35" s="23" t="s">
        <v>61</v>
      </c>
      <c r="B35" s="19" t="s">
        <v>62</v>
      </c>
      <c r="C35" s="14">
        <v>0</v>
      </c>
      <c r="D35" s="14">
        <v>0</v>
      </c>
      <c r="E35" s="14">
        <v>0</v>
      </c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customFormat="1" x14ac:dyDescent="0.25">
      <c r="A36" s="23" t="s">
        <v>63</v>
      </c>
      <c r="B36" s="19" t="s">
        <v>64</v>
      </c>
      <c r="C36" s="14">
        <v>0</v>
      </c>
      <c r="D36" s="14">
        <v>0</v>
      </c>
      <c r="E36" s="14">
        <v>0</v>
      </c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customFormat="1" x14ac:dyDescent="0.25">
      <c r="A37" s="23" t="s">
        <v>65</v>
      </c>
      <c r="B37" s="19" t="s">
        <v>66</v>
      </c>
      <c r="C37" s="14">
        <v>0</v>
      </c>
      <c r="D37" s="14">
        <v>0</v>
      </c>
      <c r="E37" s="14">
        <v>0</v>
      </c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customFormat="1" x14ac:dyDescent="0.25">
      <c r="A38" s="23" t="s">
        <v>67</v>
      </c>
      <c r="B38" s="19" t="s">
        <v>68</v>
      </c>
      <c r="C38" s="14">
        <v>0</v>
      </c>
      <c r="D38" s="14">
        <v>0</v>
      </c>
      <c r="E38" s="14">
        <v>0</v>
      </c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customFormat="1" x14ac:dyDescent="0.25">
      <c r="A39" s="25" t="s">
        <v>69</v>
      </c>
      <c r="B39" s="19" t="s">
        <v>70</v>
      </c>
      <c r="C39" s="14">
        <v>0</v>
      </c>
      <c r="D39" s="14">
        <v>0</v>
      </c>
      <c r="E39" s="14">
        <v>0</v>
      </c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customFormat="1" ht="24" x14ac:dyDescent="0.25">
      <c r="A40" s="23" t="s">
        <v>71</v>
      </c>
      <c r="B40" s="19" t="s">
        <v>72</v>
      </c>
      <c r="C40" s="14">
        <v>0</v>
      </c>
      <c r="D40" s="14">
        <v>0</v>
      </c>
      <c r="E40" s="14">
        <v>0</v>
      </c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customFormat="1" ht="24" x14ac:dyDescent="0.25">
      <c r="A41" s="13">
        <v>4</v>
      </c>
      <c r="B41" s="13" t="s">
        <v>73</v>
      </c>
      <c r="C41" s="14">
        <v>0</v>
      </c>
      <c r="D41" s="14">
        <v>0</v>
      </c>
      <c r="E41" s="14">
        <v>0</v>
      </c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customFormat="1" ht="24" x14ac:dyDescent="0.25">
      <c r="A42" s="13">
        <v>5</v>
      </c>
      <c r="B42" s="13" t="s">
        <v>74</v>
      </c>
      <c r="C42" s="14">
        <v>0</v>
      </c>
      <c r="D42" s="14">
        <v>0</v>
      </c>
      <c r="E42" s="14">
        <v>0</v>
      </c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customFormat="1" ht="24" x14ac:dyDescent="0.25">
      <c r="A43" s="19" t="s">
        <v>75</v>
      </c>
      <c r="B43" s="19" t="s">
        <v>76</v>
      </c>
      <c r="C43" s="14">
        <v>0</v>
      </c>
      <c r="D43" s="14">
        <v>0</v>
      </c>
      <c r="E43" s="14">
        <v>0</v>
      </c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customFormat="1" x14ac:dyDescent="0.25">
      <c r="A44" s="13">
        <v>6</v>
      </c>
      <c r="B44" s="13" t="s">
        <v>77</v>
      </c>
      <c r="C44" s="14">
        <v>0</v>
      </c>
      <c r="D44" s="14">
        <v>0</v>
      </c>
      <c r="E44" s="14">
        <v>0</v>
      </c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customFormat="1" x14ac:dyDescent="0.25">
      <c r="A45" s="19" t="s">
        <v>78</v>
      </c>
      <c r="B45" s="19" t="s">
        <v>79</v>
      </c>
      <c r="C45" s="14">
        <v>0</v>
      </c>
      <c r="D45" s="14">
        <v>0</v>
      </c>
      <c r="E45" s="14">
        <v>0</v>
      </c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customFormat="1" x14ac:dyDescent="0.25">
      <c r="A46" s="19" t="s">
        <v>80</v>
      </c>
      <c r="B46" s="19" t="s">
        <v>81</v>
      </c>
      <c r="C46" s="14">
        <v>0</v>
      </c>
      <c r="D46" s="14">
        <v>0</v>
      </c>
      <c r="E46" s="14">
        <v>0</v>
      </c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customFormat="1" x14ac:dyDescent="0.25">
      <c r="A47" s="19" t="s">
        <v>82</v>
      </c>
      <c r="B47" s="19" t="s">
        <v>83</v>
      </c>
      <c r="C47" s="14">
        <v>0</v>
      </c>
      <c r="D47" s="14">
        <v>0</v>
      </c>
      <c r="E47" s="14">
        <v>0</v>
      </c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customFormat="1" ht="48" x14ac:dyDescent="0.25">
      <c r="A48" s="13">
        <v>7</v>
      </c>
      <c r="B48" s="13" t="s">
        <v>84</v>
      </c>
      <c r="C48" s="14">
        <v>0</v>
      </c>
      <c r="D48" s="14">
        <v>0</v>
      </c>
      <c r="E48" s="14">
        <v>0</v>
      </c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customFormat="1" x14ac:dyDescent="0.25">
      <c r="A49" s="13">
        <v>8</v>
      </c>
      <c r="B49" s="13" t="s">
        <v>85</v>
      </c>
      <c r="C49" s="14">
        <v>0</v>
      </c>
      <c r="D49" s="14">
        <v>0</v>
      </c>
      <c r="E49" s="14">
        <v>0</v>
      </c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customFormat="1" ht="24" x14ac:dyDescent="0.25">
      <c r="A50" s="19" t="s">
        <v>86</v>
      </c>
      <c r="B50" s="19" t="s">
        <v>87</v>
      </c>
      <c r="C50" s="14">
        <v>0</v>
      </c>
      <c r="D50" s="14">
        <v>0</v>
      </c>
      <c r="E50" s="14">
        <v>0</v>
      </c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customFormat="1" x14ac:dyDescent="0.25">
      <c r="A51" s="19" t="s">
        <v>88</v>
      </c>
      <c r="B51" s="19" t="s">
        <v>89</v>
      </c>
      <c r="C51" s="14">
        <v>0</v>
      </c>
      <c r="D51" s="14">
        <v>0</v>
      </c>
      <c r="E51" s="14">
        <v>0</v>
      </c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customFormat="1" x14ac:dyDescent="0.25">
      <c r="A52" s="19" t="s">
        <v>90</v>
      </c>
      <c r="B52" s="19" t="s">
        <v>91</v>
      </c>
      <c r="C52" s="14">
        <v>0</v>
      </c>
      <c r="D52" s="14">
        <v>0</v>
      </c>
      <c r="E52" s="14">
        <v>0</v>
      </c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customFormat="1" x14ac:dyDescent="0.25">
      <c r="A53" s="19" t="s">
        <v>92</v>
      </c>
      <c r="B53" s="19" t="s">
        <v>93</v>
      </c>
      <c r="C53" s="14">
        <v>0</v>
      </c>
      <c r="D53" s="14">
        <v>0</v>
      </c>
      <c r="E53" s="14">
        <v>0</v>
      </c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customFormat="1" x14ac:dyDescent="0.25">
      <c r="A54" s="19" t="s">
        <v>94</v>
      </c>
      <c r="B54" s="19" t="s">
        <v>95</v>
      </c>
      <c r="C54" s="14">
        <v>0</v>
      </c>
      <c r="D54" s="14">
        <v>0</v>
      </c>
      <c r="E54" s="14">
        <v>0</v>
      </c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customFormat="1" ht="24" x14ac:dyDescent="0.25">
      <c r="A55" s="13">
        <v>9</v>
      </c>
      <c r="B55" s="27" t="s">
        <v>96</v>
      </c>
      <c r="C55" s="14">
        <v>1867</v>
      </c>
      <c r="D55" s="14">
        <v>906</v>
      </c>
      <c r="E55" s="14">
        <v>961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customFormat="1" ht="24" x14ac:dyDescent="0.25">
      <c r="A56" s="13">
        <v>10</v>
      </c>
      <c r="B56" s="13" t="s">
        <v>97</v>
      </c>
      <c r="C56" s="14">
        <v>0</v>
      </c>
      <c r="D56" s="14">
        <v>0</v>
      </c>
      <c r="E56" s="14">
        <v>0</v>
      </c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customFormat="1" ht="48" x14ac:dyDescent="0.25">
      <c r="A57" s="13">
        <v>11</v>
      </c>
      <c r="B57" s="13" t="s">
        <v>98</v>
      </c>
      <c r="C57" s="14">
        <v>0</v>
      </c>
      <c r="D57" s="14">
        <v>0</v>
      </c>
      <c r="E57" s="14">
        <v>0</v>
      </c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customFormat="1" ht="36" x14ac:dyDescent="0.25">
      <c r="A58" s="13">
        <v>12</v>
      </c>
      <c r="B58" s="13" t="s">
        <v>99</v>
      </c>
      <c r="C58" s="14">
        <v>1</v>
      </c>
      <c r="D58" s="14">
        <v>1</v>
      </c>
      <c r="E58" s="14">
        <v>0</v>
      </c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>МОЖЕТ БЫТЬ ОШИБКА</v>
      </c>
      <c r="J58" s="14" t="str">
        <f>IF(AND(E58=E59,E58=E60)," ","МОЖЕТ БЫТЬ ОШИБКА")</f>
        <v xml:space="preserve"> </v>
      </c>
    </row>
    <row r="59" spans="1:10" customFormat="1" ht="24" x14ac:dyDescent="0.25">
      <c r="A59" s="28" t="s">
        <v>100</v>
      </c>
      <c r="B59" s="17" t="s">
        <v>101</v>
      </c>
      <c r="C59" s="14">
        <v>0</v>
      </c>
      <c r="D59" s="14">
        <v>0</v>
      </c>
      <c r="E59" s="14">
        <v>0</v>
      </c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customFormat="1" ht="24" x14ac:dyDescent="0.25">
      <c r="A60" s="28" t="s">
        <v>102</v>
      </c>
      <c r="B60" s="17" t="s">
        <v>103</v>
      </c>
      <c r="C60" s="14">
        <v>0</v>
      </c>
      <c r="D60" s="14">
        <v>0</v>
      </c>
      <c r="E60" s="14">
        <v>0</v>
      </c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customFormat="1" ht="24" x14ac:dyDescent="0.25">
      <c r="A61" s="13">
        <v>13</v>
      </c>
      <c r="B61" s="13" t="s">
        <v>104</v>
      </c>
      <c r="C61" s="14">
        <v>1</v>
      </c>
      <c r="D61" s="14">
        <v>1</v>
      </c>
      <c r="E61" s="14">
        <v>0</v>
      </c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customFormat="1" ht="24" x14ac:dyDescent="0.25">
      <c r="A62" s="13">
        <v>14</v>
      </c>
      <c r="B62" s="13" t="s">
        <v>105</v>
      </c>
      <c r="C62" s="14">
        <v>0</v>
      </c>
      <c r="D62" s="14">
        <v>0</v>
      </c>
      <c r="E62" s="14">
        <v>0</v>
      </c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customFormat="1" ht="36" x14ac:dyDescent="0.25">
      <c r="A63" s="13">
        <v>15</v>
      </c>
      <c r="B63" s="13" t="s">
        <v>106</v>
      </c>
      <c r="C63" s="14">
        <v>0</v>
      </c>
      <c r="D63" s="14">
        <v>0</v>
      </c>
      <c r="E63" s="14">
        <v>0</v>
      </c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customFormat="1" ht="36" x14ac:dyDescent="0.25">
      <c r="A64" s="13">
        <v>16</v>
      </c>
      <c r="B64" s="13" t="s">
        <v>107</v>
      </c>
      <c r="C64" s="14">
        <v>0</v>
      </c>
      <c r="D64" s="14">
        <v>0</v>
      </c>
      <c r="E64" s="14">
        <v>0</v>
      </c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customFormat="1" ht="36" x14ac:dyDescent="0.25">
      <c r="A65" s="13">
        <v>17</v>
      </c>
      <c r="B65" s="13" t="s">
        <v>108</v>
      </c>
      <c r="C65" s="14">
        <v>0</v>
      </c>
      <c r="D65" s="14">
        <v>0</v>
      </c>
      <c r="E65" s="14">
        <v>0</v>
      </c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customFormat="1" x14ac:dyDescent="0.25">
      <c r="A66" s="19" t="s">
        <v>109</v>
      </c>
      <c r="B66" s="19" t="s">
        <v>110</v>
      </c>
      <c r="C66" s="14">
        <v>0</v>
      </c>
      <c r="D66" s="14">
        <v>0</v>
      </c>
      <c r="E66" s="14">
        <v>0</v>
      </c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customFormat="1" x14ac:dyDescent="0.25">
      <c r="A67" s="19" t="s">
        <v>111</v>
      </c>
      <c r="B67" s="19" t="s">
        <v>112</v>
      </c>
      <c r="C67" s="14">
        <v>0</v>
      </c>
      <c r="D67" s="14">
        <v>0</v>
      </c>
      <c r="E67" s="14">
        <v>0</v>
      </c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customFormat="1" x14ac:dyDescent="0.25">
      <c r="A68" s="19" t="s">
        <v>113</v>
      </c>
      <c r="B68" s="19" t="s">
        <v>114</v>
      </c>
      <c r="C68" s="14">
        <v>0</v>
      </c>
      <c r="D68" s="14">
        <v>0</v>
      </c>
      <c r="E68" s="14">
        <v>0</v>
      </c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customFormat="1" x14ac:dyDescent="0.25">
      <c r="A69" s="19" t="s">
        <v>115</v>
      </c>
      <c r="B69" s="19" t="s">
        <v>116</v>
      </c>
      <c r="C69" s="14">
        <v>0</v>
      </c>
      <c r="D69" s="14">
        <v>0</v>
      </c>
      <c r="E69" s="14">
        <v>0</v>
      </c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customFormat="1" ht="24" x14ac:dyDescent="0.25">
      <c r="A70" s="13">
        <v>18</v>
      </c>
      <c r="B70" s="13" t="s">
        <v>117</v>
      </c>
      <c r="C70" s="14">
        <v>0</v>
      </c>
      <c r="D70" s="14">
        <v>0</v>
      </c>
      <c r="E70" s="14">
        <v>0</v>
      </c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customFormat="1" x14ac:dyDescent="0.25">
      <c r="A71" s="13">
        <v>19</v>
      </c>
      <c r="B71" s="13" t="s">
        <v>118</v>
      </c>
      <c r="C71" s="14">
        <v>0</v>
      </c>
      <c r="D71" s="14">
        <v>0</v>
      </c>
      <c r="E71" s="14">
        <v>0</v>
      </c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customFormat="1" ht="24" x14ac:dyDescent="0.25">
      <c r="A72" s="13">
        <v>20</v>
      </c>
      <c r="B72" s="13" t="s">
        <v>119</v>
      </c>
      <c r="C72" s="14">
        <v>0</v>
      </c>
      <c r="D72" s="14">
        <v>0</v>
      </c>
      <c r="E72" s="14">
        <v>0</v>
      </c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customFormat="1" ht="24" x14ac:dyDescent="0.25">
      <c r="A73" s="13">
        <v>21</v>
      </c>
      <c r="B73" s="13" t="s">
        <v>120</v>
      </c>
      <c r="C73" s="14">
        <v>132</v>
      </c>
      <c r="D73" s="14">
        <v>64</v>
      </c>
      <c r="E73" s="14">
        <v>68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customFormat="1" ht="24" x14ac:dyDescent="0.25">
      <c r="A74" s="19" t="s">
        <v>121</v>
      </c>
      <c r="B74" s="19" t="s">
        <v>122</v>
      </c>
      <c r="C74" s="14">
        <v>43</v>
      </c>
      <c r="D74" s="14">
        <v>23</v>
      </c>
      <c r="E74" s="14">
        <v>20</v>
      </c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customFormat="1" ht="24" x14ac:dyDescent="0.25">
      <c r="A75" s="13">
        <v>22</v>
      </c>
      <c r="B75" s="13" t="s">
        <v>123</v>
      </c>
      <c r="C75" s="14">
        <v>4</v>
      </c>
      <c r="D75" s="14">
        <v>4</v>
      </c>
      <c r="E75" s="14">
        <v>0</v>
      </c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customFormat="1" ht="36" x14ac:dyDescent="0.25">
      <c r="A76" s="19" t="s">
        <v>124</v>
      </c>
      <c r="B76" s="17" t="s">
        <v>125</v>
      </c>
      <c r="C76" s="14">
        <v>0</v>
      </c>
      <c r="D76" s="14">
        <v>0</v>
      </c>
      <c r="E76" s="14">
        <v>0</v>
      </c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customFormat="1" ht="36" x14ac:dyDescent="0.25">
      <c r="A77" s="13">
        <v>23</v>
      </c>
      <c r="B77" s="13" t="s">
        <v>126</v>
      </c>
      <c r="C77" s="14">
        <v>127</v>
      </c>
      <c r="D77" s="14">
        <v>61</v>
      </c>
      <c r="E77" s="14">
        <v>66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customFormat="1" ht="24" x14ac:dyDescent="0.25">
      <c r="A78" s="17" t="s">
        <v>127</v>
      </c>
      <c r="B78" s="17" t="s">
        <v>128</v>
      </c>
      <c r="C78" s="14">
        <v>121</v>
      </c>
      <c r="D78" s="14">
        <v>57</v>
      </c>
      <c r="E78" s="14">
        <v>64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customFormat="1" ht="36" x14ac:dyDescent="0.25">
      <c r="A79" s="17" t="s">
        <v>129</v>
      </c>
      <c r="B79" s="17" t="s">
        <v>130</v>
      </c>
      <c r="C79" s="14">
        <v>165</v>
      </c>
      <c r="D79" s="14">
        <v>55</v>
      </c>
      <c r="E79" s="14">
        <v>110</v>
      </c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customFormat="1" ht="36" x14ac:dyDescent="0.25">
      <c r="A80" s="17" t="s">
        <v>131</v>
      </c>
      <c r="B80" s="17" t="s">
        <v>132</v>
      </c>
      <c r="C80" s="14">
        <v>12370</v>
      </c>
      <c r="D80" s="14">
        <v>5550</v>
      </c>
      <c r="E80" s="14">
        <v>6820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customFormat="1" ht="24" x14ac:dyDescent="0.25">
      <c r="A81" s="17" t="s">
        <v>133</v>
      </c>
      <c r="B81" s="17" t="s">
        <v>134</v>
      </c>
      <c r="C81" s="14">
        <v>3</v>
      </c>
      <c r="D81" s="14">
        <v>1</v>
      </c>
      <c r="E81" s="14">
        <v>2</v>
      </c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customFormat="1" ht="48" x14ac:dyDescent="0.25">
      <c r="A82" s="30" t="s">
        <v>135</v>
      </c>
      <c r="B82" s="17" t="s">
        <v>136</v>
      </c>
      <c r="C82" s="14">
        <v>0</v>
      </c>
      <c r="D82" s="14">
        <v>0</v>
      </c>
      <c r="E82" s="14">
        <v>0</v>
      </c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customFormat="1" ht="60" customHeight="1" x14ac:dyDescent="0.25">
      <c r="A83" s="13">
        <v>24</v>
      </c>
      <c r="B83" s="13" t="s">
        <v>137</v>
      </c>
      <c r="C83" s="14">
        <v>1189</v>
      </c>
      <c r="D83" s="14">
        <v>369</v>
      </c>
      <c r="E83" s="14">
        <v>820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customFormat="1" ht="60" customHeight="1" x14ac:dyDescent="0.25">
      <c r="A84" s="23" t="s">
        <v>138</v>
      </c>
      <c r="B84" s="19" t="s">
        <v>12</v>
      </c>
      <c r="C84" s="14">
        <v>919</v>
      </c>
      <c r="D84" s="14">
        <v>339</v>
      </c>
      <c r="E84" s="14">
        <v>580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customFormat="1" ht="60" customHeight="1" x14ac:dyDescent="0.25">
      <c r="A85" s="23" t="s">
        <v>139</v>
      </c>
      <c r="B85" s="19" t="s">
        <v>140</v>
      </c>
      <c r="C85" s="14">
        <v>270</v>
      </c>
      <c r="D85" s="14">
        <v>30</v>
      </c>
      <c r="E85" s="14">
        <v>240</v>
      </c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customFormat="1" ht="24" x14ac:dyDescent="0.25">
      <c r="A86" s="23" t="s">
        <v>141</v>
      </c>
      <c r="B86" s="19" t="s">
        <v>142</v>
      </c>
      <c r="C86" s="14">
        <v>750</v>
      </c>
      <c r="D86" s="14">
        <v>173</v>
      </c>
      <c r="E86" s="14">
        <v>577</v>
      </c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customFormat="1" x14ac:dyDescent="0.25">
      <c r="A87" s="23" t="s">
        <v>143</v>
      </c>
      <c r="B87" s="19" t="s">
        <v>12</v>
      </c>
      <c r="C87" s="14">
        <v>541</v>
      </c>
      <c r="D87" s="14">
        <v>167</v>
      </c>
      <c r="E87" s="14">
        <v>374</v>
      </c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customFormat="1" ht="24" x14ac:dyDescent="0.25">
      <c r="A88" s="23" t="s">
        <v>144</v>
      </c>
      <c r="B88" s="19" t="s">
        <v>145</v>
      </c>
      <c r="C88" s="14">
        <v>209</v>
      </c>
      <c r="D88" s="14">
        <v>6</v>
      </c>
      <c r="E88" s="14">
        <v>203</v>
      </c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customFormat="1" ht="24" x14ac:dyDescent="0.25">
      <c r="A89" s="23" t="s">
        <v>146</v>
      </c>
      <c r="B89" s="19" t="s">
        <v>147</v>
      </c>
      <c r="C89" s="14">
        <v>114</v>
      </c>
      <c r="D89" s="14">
        <v>48</v>
      </c>
      <c r="E89" s="14">
        <v>66</v>
      </c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customFormat="1" x14ac:dyDescent="0.25">
      <c r="A90" s="28" t="s">
        <v>148</v>
      </c>
      <c r="B90" s="19" t="s">
        <v>12</v>
      </c>
      <c r="C90" s="14">
        <v>105</v>
      </c>
      <c r="D90" s="14">
        <v>48</v>
      </c>
      <c r="E90" s="14">
        <v>57</v>
      </c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customFormat="1" ht="24" x14ac:dyDescent="0.25">
      <c r="A91" s="28" t="s">
        <v>149</v>
      </c>
      <c r="B91" s="19" t="s">
        <v>145</v>
      </c>
      <c r="C91" s="14">
        <v>9</v>
      </c>
      <c r="D91" s="14">
        <v>0</v>
      </c>
      <c r="E91" s="14">
        <v>9</v>
      </c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customFormat="1" ht="24" x14ac:dyDescent="0.25">
      <c r="A92" s="28" t="s">
        <v>150</v>
      </c>
      <c r="B92" s="32" t="s">
        <v>151</v>
      </c>
      <c r="C92" s="14">
        <v>70</v>
      </c>
      <c r="D92" s="14">
        <v>35</v>
      </c>
      <c r="E92" s="14">
        <v>35</v>
      </c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customFormat="1" x14ac:dyDescent="0.25">
      <c r="A93" s="28" t="s">
        <v>152</v>
      </c>
      <c r="B93" s="19" t="s">
        <v>12</v>
      </c>
      <c r="C93" s="14">
        <v>26</v>
      </c>
      <c r="D93" s="14">
        <v>11</v>
      </c>
      <c r="E93" s="14">
        <v>15</v>
      </c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customFormat="1" ht="24" x14ac:dyDescent="0.25">
      <c r="A94" s="28" t="s">
        <v>153</v>
      </c>
      <c r="B94" s="19" t="s">
        <v>145</v>
      </c>
      <c r="C94" s="14">
        <v>44</v>
      </c>
      <c r="D94" s="14">
        <v>24</v>
      </c>
      <c r="E94" s="14">
        <v>20</v>
      </c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customFormat="1" ht="24" x14ac:dyDescent="0.25">
      <c r="A95" s="28" t="s">
        <v>154</v>
      </c>
      <c r="B95" s="32" t="s">
        <v>155</v>
      </c>
      <c r="C95" s="14">
        <v>218</v>
      </c>
      <c r="D95" s="14">
        <v>106</v>
      </c>
      <c r="E95" s="14">
        <v>112</v>
      </c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customFormat="1" x14ac:dyDescent="0.25">
      <c r="A96" s="28" t="s">
        <v>156</v>
      </c>
      <c r="B96" s="19" t="s">
        <v>12</v>
      </c>
      <c r="C96" s="14">
        <v>210</v>
      </c>
      <c r="D96" s="14">
        <v>106</v>
      </c>
      <c r="E96" s="14">
        <v>104</v>
      </c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customFormat="1" ht="24" x14ac:dyDescent="0.25">
      <c r="A97" s="28" t="s">
        <v>157</v>
      </c>
      <c r="B97" s="19" t="s">
        <v>145</v>
      </c>
      <c r="C97" s="14">
        <v>8</v>
      </c>
      <c r="D97" s="14">
        <v>0</v>
      </c>
      <c r="E97" s="14">
        <v>8</v>
      </c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customFormat="1" ht="24" x14ac:dyDescent="0.25">
      <c r="A98" s="28" t="s">
        <v>158</v>
      </c>
      <c r="B98" s="32" t="s">
        <v>159</v>
      </c>
      <c r="C98" s="14">
        <v>2</v>
      </c>
      <c r="D98" s="14">
        <v>0</v>
      </c>
      <c r="E98" s="14">
        <v>2</v>
      </c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customFormat="1" x14ac:dyDescent="0.25">
      <c r="A99" s="28" t="s">
        <v>160</v>
      </c>
      <c r="B99" s="19" t="s">
        <v>12</v>
      </c>
      <c r="C99" s="14">
        <v>2</v>
      </c>
      <c r="D99" s="14">
        <v>0</v>
      </c>
      <c r="E99" s="14">
        <v>2</v>
      </c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customFormat="1" ht="24" x14ac:dyDescent="0.25">
      <c r="A100" s="28" t="s">
        <v>161</v>
      </c>
      <c r="B100" s="19" t="s">
        <v>145</v>
      </c>
      <c r="C100" s="14">
        <v>0</v>
      </c>
      <c r="D100" s="14">
        <v>0</v>
      </c>
      <c r="E100" s="14">
        <v>0</v>
      </c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customFormat="1" ht="24" x14ac:dyDescent="0.25">
      <c r="A101" s="28" t="s">
        <v>162</v>
      </c>
      <c r="B101" s="32" t="s">
        <v>163</v>
      </c>
      <c r="C101" s="14">
        <v>24</v>
      </c>
      <c r="D101" s="14">
        <v>7</v>
      </c>
      <c r="E101" s="14">
        <v>17</v>
      </c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customFormat="1" x14ac:dyDescent="0.25">
      <c r="A102" s="28" t="s">
        <v>164</v>
      </c>
      <c r="B102" s="19" t="s">
        <v>12</v>
      </c>
      <c r="C102" s="14">
        <v>24</v>
      </c>
      <c r="D102" s="14">
        <v>7</v>
      </c>
      <c r="E102" s="14">
        <v>17</v>
      </c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customFormat="1" ht="24" x14ac:dyDescent="0.25">
      <c r="A103" s="28" t="s">
        <v>165</v>
      </c>
      <c r="B103" s="19" t="s">
        <v>145</v>
      </c>
      <c r="C103" s="14">
        <v>0</v>
      </c>
      <c r="D103" s="14">
        <v>0</v>
      </c>
      <c r="E103" s="14">
        <v>0</v>
      </c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customFormat="1" ht="24" x14ac:dyDescent="0.25">
      <c r="A104" s="28" t="s">
        <v>166</v>
      </c>
      <c r="B104" s="32" t="s">
        <v>167</v>
      </c>
      <c r="C104" s="14">
        <v>11</v>
      </c>
      <c r="D104" s="14">
        <v>0</v>
      </c>
      <c r="E104" s="14">
        <v>11</v>
      </c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customFormat="1" x14ac:dyDescent="0.25">
      <c r="A105" s="28" t="s">
        <v>168</v>
      </c>
      <c r="B105" s="19" t="s">
        <v>12</v>
      </c>
      <c r="C105" s="14">
        <v>11</v>
      </c>
      <c r="D105" s="14">
        <v>0</v>
      </c>
      <c r="E105" s="14">
        <v>11</v>
      </c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customFormat="1" ht="24" x14ac:dyDescent="0.25">
      <c r="A106" s="28" t="s">
        <v>169</v>
      </c>
      <c r="B106" s="19" t="s">
        <v>145</v>
      </c>
      <c r="C106" s="14">
        <v>0</v>
      </c>
      <c r="D106" s="14">
        <v>0</v>
      </c>
      <c r="E106" s="14">
        <v>0</v>
      </c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customFormat="1" x14ac:dyDescent="0.25">
      <c r="A107" s="28" t="s">
        <v>170</v>
      </c>
      <c r="B107" s="17" t="s">
        <v>171</v>
      </c>
      <c r="C107" s="14">
        <v>12</v>
      </c>
      <c r="D107" s="14">
        <v>2</v>
      </c>
      <c r="E107" s="14">
        <v>10</v>
      </c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customFormat="1" ht="24" x14ac:dyDescent="0.25">
      <c r="A108" s="28" t="s">
        <v>172</v>
      </c>
      <c r="B108" s="17" t="s">
        <v>173</v>
      </c>
      <c r="C108" s="14">
        <v>445</v>
      </c>
      <c r="D108" s="14">
        <v>162</v>
      </c>
      <c r="E108" s="14">
        <v>283</v>
      </c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customFormat="1" ht="24" x14ac:dyDescent="0.25">
      <c r="A109" s="28" t="s">
        <v>174</v>
      </c>
      <c r="B109" s="17" t="s">
        <v>175</v>
      </c>
      <c r="C109" s="14">
        <v>696</v>
      </c>
      <c r="D109" s="14">
        <v>169</v>
      </c>
      <c r="E109" s="14">
        <v>527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customFormat="1" ht="24" x14ac:dyDescent="0.25">
      <c r="A110" s="28" t="s">
        <v>176</v>
      </c>
      <c r="B110" s="17" t="s">
        <v>177</v>
      </c>
      <c r="C110" s="14">
        <v>36</v>
      </c>
      <c r="D110" s="14">
        <v>36</v>
      </c>
      <c r="E110" s="14">
        <v>0</v>
      </c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customFormat="1" ht="36" x14ac:dyDescent="0.25">
      <c r="A111" s="13">
        <v>25</v>
      </c>
      <c r="B111" s="13" t="s">
        <v>178</v>
      </c>
      <c r="C111" s="14">
        <v>109</v>
      </c>
      <c r="D111" s="14">
        <v>53</v>
      </c>
      <c r="E111" s="14">
        <v>56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customFormat="1" x14ac:dyDescent="0.25">
      <c r="A112" s="23" t="s">
        <v>179</v>
      </c>
      <c r="B112" s="19" t="s">
        <v>180</v>
      </c>
      <c r="C112" s="14">
        <v>66</v>
      </c>
      <c r="D112" s="14">
        <v>30</v>
      </c>
      <c r="E112" s="14">
        <v>36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customFormat="1" ht="24" x14ac:dyDescent="0.25">
      <c r="A113" s="23" t="s">
        <v>181</v>
      </c>
      <c r="B113" s="19" t="s">
        <v>182</v>
      </c>
      <c r="C113" s="14">
        <v>43</v>
      </c>
      <c r="D113" s="14">
        <v>23</v>
      </c>
      <c r="E113" s="14">
        <v>20</v>
      </c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customFormat="1" x14ac:dyDescent="0.25">
      <c r="A114" s="13">
        <v>26</v>
      </c>
      <c r="B114" s="13" t="s">
        <v>183</v>
      </c>
      <c r="C114" s="14">
        <v>0</v>
      </c>
      <c r="D114" s="14">
        <v>0</v>
      </c>
      <c r="E114" s="14">
        <v>0</v>
      </c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customFormat="1" ht="24" x14ac:dyDescent="0.25">
      <c r="A115" s="23" t="s">
        <v>184</v>
      </c>
      <c r="B115" s="19" t="s">
        <v>185</v>
      </c>
      <c r="C115" s="14">
        <v>0</v>
      </c>
      <c r="D115" s="14">
        <v>0</v>
      </c>
      <c r="E115" s="14">
        <v>0</v>
      </c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customFormat="1" ht="15" customHeight="1" x14ac:dyDescent="0.25">
      <c r="A116" s="23" t="s">
        <v>186</v>
      </c>
      <c r="B116" s="19" t="s">
        <v>187</v>
      </c>
      <c r="C116" s="14">
        <v>0</v>
      </c>
      <c r="D116" s="14">
        <v>0</v>
      </c>
      <c r="E116" s="14">
        <v>0</v>
      </c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customFormat="1" ht="24" x14ac:dyDescent="0.25">
      <c r="A117" s="13">
        <v>27</v>
      </c>
      <c r="B117" s="13" t="s">
        <v>188</v>
      </c>
      <c r="C117" s="14">
        <v>0</v>
      </c>
      <c r="D117" s="14">
        <v>0</v>
      </c>
      <c r="E117" s="14">
        <v>0</v>
      </c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customFormat="1" ht="24" x14ac:dyDescent="0.25">
      <c r="A118" s="13">
        <v>28</v>
      </c>
      <c r="B118" s="13" t="s">
        <v>189</v>
      </c>
      <c r="C118" s="14">
        <v>0</v>
      </c>
      <c r="D118" s="14">
        <v>0</v>
      </c>
      <c r="E118" s="14">
        <v>0</v>
      </c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customFormat="1" ht="24" x14ac:dyDescent="0.25">
      <c r="A119" s="13">
        <v>29</v>
      </c>
      <c r="B119" s="13" t="s">
        <v>190</v>
      </c>
      <c r="C119" s="14">
        <v>0</v>
      </c>
      <c r="D119" s="14">
        <v>0</v>
      </c>
      <c r="E119" s="14">
        <v>0</v>
      </c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customFormat="1" ht="24" x14ac:dyDescent="0.25">
      <c r="A120" s="13">
        <v>30</v>
      </c>
      <c r="B120" s="13" t="s">
        <v>191</v>
      </c>
      <c r="C120" s="14">
        <v>0</v>
      </c>
      <c r="D120" s="14">
        <v>0</v>
      </c>
      <c r="E120" s="14">
        <v>0</v>
      </c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customFormat="1" ht="36" x14ac:dyDescent="0.25">
      <c r="A121" s="13">
        <v>31</v>
      </c>
      <c r="B121" s="13" t="s">
        <v>192</v>
      </c>
      <c r="C121" s="14">
        <v>0</v>
      </c>
      <c r="D121" s="14">
        <v>0</v>
      </c>
      <c r="E121" s="14">
        <v>0</v>
      </c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customFormat="1" ht="36" x14ac:dyDescent="0.25">
      <c r="A122" s="13">
        <v>32</v>
      </c>
      <c r="B122" s="13" t="s">
        <v>193</v>
      </c>
      <c r="C122" s="14">
        <v>127</v>
      </c>
      <c r="D122" s="14">
        <v>61</v>
      </c>
      <c r="E122" s="14">
        <v>66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customFormat="1" x14ac:dyDescent="0.25">
      <c r="A123" s="23" t="s">
        <v>194</v>
      </c>
      <c r="B123" s="19" t="s">
        <v>180</v>
      </c>
      <c r="C123" s="14">
        <v>87</v>
      </c>
      <c r="D123" s="14">
        <v>41</v>
      </c>
      <c r="E123" s="14">
        <v>46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customFormat="1" ht="24" x14ac:dyDescent="0.25">
      <c r="A124" s="23" t="s">
        <v>195</v>
      </c>
      <c r="B124" s="19" t="s">
        <v>196</v>
      </c>
      <c r="C124" s="14">
        <v>40</v>
      </c>
      <c r="D124" s="14">
        <v>20</v>
      </c>
      <c r="E124" s="14">
        <v>20</v>
      </c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customFormat="1" x14ac:dyDescent="0.25">
      <c r="A125" s="23"/>
      <c r="B125" s="34" t="s">
        <v>197</v>
      </c>
      <c r="C125" s="14">
        <v>0</v>
      </c>
      <c r="D125" s="14">
        <v>0</v>
      </c>
      <c r="E125" s="14">
        <v>0</v>
      </c>
      <c r="F125" s="15"/>
      <c r="G125" s="24"/>
      <c r="I125" s="22"/>
      <c r="J125" s="22"/>
    </row>
    <row r="126" spans="1:10" customFormat="1" x14ac:dyDescent="0.25">
      <c r="A126" s="23" t="s">
        <v>198</v>
      </c>
      <c r="B126" s="19" t="s">
        <v>199</v>
      </c>
      <c r="C126" s="14">
        <v>3</v>
      </c>
      <c r="D126" s="14">
        <v>3</v>
      </c>
      <c r="E126" s="14">
        <v>0</v>
      </c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customFormat="1" x14ac:dyDescent="0.25">
      <c r="A127" s="23" t="s">
        <v>200</v>
      </c>
      <c r="B127" s="19" t="s">
        <v>201</v>
      </c>
      <c r="C127" s="14">
        <v>0</v>
      </c>
      <c r="D127" s="14">
        <v>0</v>
      </c>
      <c r="E127" s="14">
        <v>0</v>
      </c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customFormat="1" x14ac:dyDescent="0.25">
      <c r="A128" s="23" t="s">
        <v>202</v>
      </c>
      <c r="B128" s="19" t="s">
        <v>203</v>
      </c>
      <c r="C128" s="14">
        <v>3</v>
      </c>
      <c r="D128" s="14">
        <v>1</v>
      </c>
      <c r="E128" s="14">
        <v>2</v>
      </c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customFormat="1" ht="24" x14ac:dyDescent="0.25">
      <c r="A129" s="19" t="s">
        <v>204</v>
      </c>
      <c r="B129" s="19" t="s">
        <v>205</v>
      </c>
      <c r="C129" s="14">
        <v>121</v>
      </c>
      <c r="D129" s="14">
        <v>57</v>
      </c>
      <c r="E129" s="14">
        <v>64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customFormat="1" x14ac:dyDescent="0.25">
      <c r="A130" s="19" t="s">
        <v>206</v>
      </c>
      <c r="B130" s="19" t="s">
        <v>207</v>
      </c>
      <c r="C130" s="14">
        <v>0</v>
      </c>
      <c r="D130" s="14">
        <v>0</v>
      </c>
      <c r="E130" s="14">
        <v>0</v>
      </c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customFormat="1" x14ac:dyDescent="0.25">
      <c r="A131" s="23" t="s">
        <v>208</v>
      </c>
      <c r="B131" s="19" t="s">
        <v>209</v>
      </c>
      <c r="C131" s="14">
        <v>9</v>
      </c>
      <c r="D131" s="14">
        <v>3</v>
      </c>
      <c r="E131" s="14">
        <v>6</v>
      </c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customFormat="1" x14ac:dyDescent="0.25">
      <c r="A132" s="23" t="s">
        <v>210</v>
      </c>
      <c r="B132" s="19" t="s">
        <v>211</v>
      </c>
      <c r="C132" s="14">
        <v>0</v>
      </c>
      <c r="D132" s="14">
        <v>0</v>
      </c>
      <c r="E132" s="14">
        <v>0</v>
      </c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customFormat="1" x14ac:dyDescent="0.25">
      <c r="A133" s="23" t="s">
        <v>212</v>
      </c>
      <c r="B133" s="19" t="s">
        <v>213</v>
      </c>
      <c r="C133" s="14">
        <v>112</v>
      </c>
      <c r="D133" s="14">
        <v>54</v>
      </c>
      <c r="E133" s="14">
        <v>58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customFormat="1" ht="24" x14ac:dyDescent="0.25">
      <c r="A134" s="13">
        <v>33</v>
      </c>
      <c r="B134" s="13" t="s">
        <v>214</v>
      </c>
      <c r="C134" s="14">
        <v>102</v>
      </c>
      <c r="D134" s="14">
        <v>44</v>
      </c>
      <c r="E134" s="14">
        <v>58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customFormat="1" x14ac:dyDescent="0.25">
      <c r="A135" s="23" t="s">
        <v>215</v>
      </c>
      <c r="B135" s="19" t="s">
        <v>216</v>
      </c>
      <c r="C135" s="14">
        <v>0</v>
      </c>
      <c r="D135" s="14">
        <v>0</v>
      </c>
      <c r="E135" s="14">
        <v>0</v>
      </c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customFormat="1" x14ac:dyDescent="0.25">
      <c r="A136" s="23" t="s">
        <v>217</v>
      </c>
      <c r="B136" s="19" t="s">
        <v>218</v>
      </c>
      <c r="C136" s="14">
        <v>7</v>
      </c>
      <c r="D136" s="14">
        <v>3</v>
      </c>
      <c r="E136" s="14">
        <v>4</v>
      </c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customFormat="1" x14ac:dyDescent="0.25">
      <c r="A137" s="23" t="s">
        <v>219</v>
      </c>
      <c r="B137" s="19" t="s">
        <v>220</v>
      </c>
      <c r="C137" s="14">
        <v>0</v>
      </c>
      <c r="D137" s="14">
        <v>0</v>
      </c>
      <c r="E137" s="14">
        <v>0</v>
      </c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customFormat="1" x14ac:dyDescent="0.25">
      <c r="A138" s="23" t="s">
        <v>221</v>
      </c>
      <c r="B138" s="19" t="s">
        <v>222</v>
      </c>
      <c r="C138" s="14">
        <v>95</v>
      </c>
      <c r="D138" s="14">
        <v>41</v>
      </c>
      <c r="E138" s="14">
        <v>54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customFormat="1" ht="48" customHeight="1" x14ac:dyDescent="0.25">
      <c r="A139" s="13">
        <v>34</v>
      </c>
      <c r="B139" s="13" t="s">
        <v>223</v>
      </c>
      <c r="C139" s="14">
        <v>12535</v>
      </c>
      <c r="D139" s="14">
        <v>5605</v>
      </c>
      <c r="E139" s="14">
        <v>6930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customFormat="1" x14ac:dyDescent="0.25">
      <c r="A140" s="23" t="s">
        <v>224</v>
      </c>
      <c r="B140" s="19" t="s">
        <v>180</v>
      </c>
      <c r="C140" s="14">
        <v>10060</v>
      </c>
      <c r="D140" s="14">
        <v>4720</v>
      </c>
      <c r="E140" s="14">
        <v>5340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customFormat="1" ht="24" x14ac:dyDescent="0.25">
      <c r="A141" s="23" t="s">
        <v>225</v>
      </c>
      <c r="B141" s="19" t="s">
        <v>226</v>
      </c>
      <c r="C141" s="14">
        <v>2475</v>
      </c>
      <c r="D141" s="14">
        <v>885</v>
      </c>
      <c r="E141" s="14">
        <v>1590</v>
      </c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customFormat="1" ht="24" x14ac:dyDescent="0.25">
      <c r="A142" s="23"/>
      <c r="B142" s="34" t="s">
        <v>227</v>
      </c>
      <c r="C142" s="14">
        <v>0</v>
      </c>
      <c r="D142" s="14">
        <v>0</v>
      </c>
      <c r="E142" s="14">
        <v>0</v>
      </c>
      <c r="F142" s="15"/>
      <c r="G142" s="24"/>
      <c r="I142" s="22"/>
      <c r="J142" s="22"/>
    </row>
    <row r="143" spans="1:10" customFormat="1" x14ac:dyDescent="0.25">
      <c r="A143" s="23" t="s">
        <v>228</v>
      </c>
      <c r="B143" s="19" t="s">
        <v>229</v>
      </c>
      <c r="C143" s="14">
        <v>0</v>
      </c>
      <c r="D143" s="14">
        <v>0</v>
      </c>
      <c r="E143" s="14">
        <v>0</v>
      </c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customFormat="1" x14ac:dyDescent="0.25">
      <c r="A144" s="23" t="s">
        <v>230</v>
      </c>
      <c r="B144" s="19" t="s">
        <v>231</v>
      </c>
      <c r="C144" s="14">
        <v>165</v>
      </c>
      <c r="D144" s="14">
        <v>55</v>
      </c>
      <c r="E144" s="14">
        <v>110</v>
      </c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customFormat="1" x14ac:dyDescent="0.25">
      <c r="A145" s="23" t="s">
        <v>232</v>
      </c>
      <c r="B145" s="19" t="s">
        <v>233</v>
      </c>
      <c r="C145" s="14">
        <v>0</v>
      </c>
      <c r="D145" s="14">
        <v>0</v>
      </c>
      <c r="E145" s="14">
        <v>0</v>
      </c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customFormat="1" x14ac:dyDescent="0.25">
      <c r="A146" s="23" t="s">
        <v>234</v>
      </c>
      <c r="B146" s="19" t="s">
        <v>235</v>
      </c>
      <c r="C146" s="14">
        <v>12370</v>
      </c>
      <c r="D146" s="14">
        <v>5550</v>
      </c>
      <c r="E146" s="14">
        <v>6820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customFormat="1" ht="24" x14ac:dyDescent="0.25">
      <c r="A147" s="13">
        <v>35</v>
      </c>
      <c r="B147" s="13" t="s">
        <v>236</v>
      </c>
      <c r="C147" s="14">
        <v>9904.9998999999989</v>
      </c>
      <c r="D147" s="14">
        <v>3909.9998999999998</v>
      </c>
      <c r="E147" s="14">
        <v>5995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customFormat="1" x14ac:dyDescent="0.25">
      <c r="A148" s="23" t="s">
        <v>237</v>
      </c>
      <c r="B148" s="19" t="s">
        <v>216</v>
      </c>
      <c r="C148" s="14">
        <v>0</v>
      </c>
      <c r="D148" s="14">
        <v>0</v>
      </c>
      <c r="E148" s="14">
        <v>0</v>
      </c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customFormat="1" x14ac:dyDescent="0.25">
      <c r="A149" s="23" t="s">
        <v>238</v>
      </c>
      <c r="B149" s="19" t="s">
        <v>218</v>
      </c>
      <c r="C149" s="14">
        <v>135</v>
      </c>
      <c r="D149" s="14">
        <v>55</v>
      </c>
      <c r="E149" s="14">
        <v>80</v>
      </c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customFormat="1" x14ac:dyDescent="0.25">
      <c r="A150" s="23" t="s">
        <v>239</v>
      </c>
      <c r="B150" s="19" t="s">
        <v>220</v>
      </c>
      <c r="C150" s="14">
        <v>0</v>
      </c>
      <c r="D150" s="14">
        <v>0</v>
      </c>
      <c r="E150" s="14">
        <v>0</v>
      </c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customFormat="1" x14ac:dyDescent="0.25">
      <c r="A151" s="23" t="s">
        <v>240</v>
      </c>
      <c r="B151" s="19" t="s">
        <v>222</v>
      </c>
      <c r="C151" s="14">
        <v>9769.9998999999989</v>
      </c>
      <c r="D151" s="14">
        <v>3854.9998999999998</v>
      </c>
      <c r="E151" s="14">
        <v>5915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customFormat="1" ht="36" x14ac:dyDescent="0.25">
      <c r="A152" s="13">
        <v>36</v>
      </c>
      <c r="B152" s="13" t="s">
        <v>241</v>
      </c>
      <c r="C152" s="14">
        <v>115</v>
      </c>
      <c r="D152" s="14">
        <v>58</v>
      </c>
      <c r="E152" s="14">
        <v>57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customFormat="1" x14ac:dyDescent="0.25">
      <c r="A153" s="28" t="s">
        <v>242</v>
      </c>
      <c r="B153" s="17" t="s">
        <v>180</v>
      </c>
      <c r="C153" s="14">
        <v>68</v>
      </c>
      <c r="D153" s="14">
        <v>32</v>
      </c>
      <c r="E153" s="14">
        <v>36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customFormat="1" ht="24" x14ac:dyDescent="0.25">
      <c r="A154" s="28" t="s">
        <v>243</v>
      </c>
      <c r="B154" s="17" t="s">
        <v>226</v>
      </c>
      <c r="C154" s="14">
        <v>47</v>
      </c>
      <c r="D154" s="14">
        <v>26</v>
      </c>
      <c r="E154" s="14">
        <v>21</v>
      </c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customFormat="1" x14ac:dyDescent="0.25">
      <c r="A155" s="28" t="s">
        <v>244</v>
      </c>
      <c r="B155" s="17" t="s">
        <v>245</v>
      </c>
      <c r="C155" s="14">
        <v>45</v>
      </c>
      <c r="D155" s="14">
        <v>30</v>
      </c>
      <c r="E155" s="14">
        <v>15</v>
      </c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customFormat="1" x14ac:dyDescent="0.25">
      <c r="A156" s="28" t="s">
        <v>246</v>
      </c>
      <c r="B156" s="17" t="s">
        <v>247</v>
      </c>
      <c r="C156" s="14">
        <v>68</v>
      </c>
      <c r="D156" s="14">
        <v>26</v>
      </c>
      <c r="E156" s="14">
        <v>42</v>
      </c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customFormat="1" x14ac:dyDescent="0.25">
      <c r="A157" s="28" t="s">
        <v>248</v>
      </c>
      <c r="B157" s="17" t="s">
        <v>249</v>
      </c>
      <c r="C157" s="14">
        <v>2</v>
      </c>
      <c r="D157" s="14">
        <v>2</v>
      </c>
      <c r="E157" s="14">
        <v>0</v>
      </c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customFormat="1" ht="15" customHeight="1" x14ac:dyDescent="0.25">
      <c r="A158" s="28"/>
      <c r="B158" s="32" t="s">
        <v>250</v>
      </c>
      <c r="C158" s="14">
        <v>0</v>
      </c>
      <c r="D158" s="14">
        <v>0</v>
      </c>
      <c r="E158" s="14">
        <v>0</v>
      </c>
      <c r="F158" s="15"/>
      <c r="G158" s="29"/>
      <c r="I158" s="22"/>
      <c r="J158" s="22"/>
    </row>
    <row r="159" spans="1:10" customFormat="1" x14ac:dyDescent="0.25">
      <c r="A159" s="28" t="s">
        <v>251</v>
      </c>
      <c r="B159" s="17" t="s">
        <v>252</v>
      </c>
      <c r="C159" s="14">
        <v>50</v>
      </c>
      <c r="D159" s="14">
        <v>22</v>
      </c>
      <c r="E159" s="14">
        <v>28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customFormat="1" x14ac:dyDescent="0.25">
      <c r="A160" s="28" t="s">
        <v>253</v>
      </c>
      <c r="B160" s="17" t="s">
        <v>254</v>
      </c>
      <c r="C160" s="14">
        <v>65</v>
      </c>
      <c r="D160" s="14">
        <v>36</v>
      </c>
      <c r="E160" s="14">
        <v>29</v>
      </c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customFormat="1" ht="36" customHeight="1" x14ac:dyDescent="0.25">
      <c r="A161" s="13">
        <v>37</v>
      </c>
      <c r="B161" s="13" t="s">
        <v>255</v>
      </c>
      <c r="C161" s="14">
        <v>70</v>
      </c>
      <c r="D161" s="14">
        <v>35</v>
      </c>
      <c r="E161" s="14">
        <v>35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customFormat="1" ht="24" x14ac:dyDescent="0.25">
      <c r="A162" s="23" t="s">
        <v>256</v>
      </c>
      <c r="B162" s="19" t="s">
        <v>257</v>
      </c>
      <c r="C162" s="14">
        <v>58</v>
      </c>
      <c r="D162" s="14">
        <v>28</v>
      </c>
      <c r="E162" s="14">
        <v>30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customFormat="1" ht="24" x14ac:dyDescent="0.25">
      <c r="A163" s="13">
        <v>38</v>
      </c>
      <c r="B163" s="13" t="s">
        <v>258</v>
      </c>
      <c r="C163" s="14">
        <v>44</v>
      </c>
      <c r="D163" s="14" t="s">
        <v>259</v>
      </c>
      <c r="E163" s="14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customFormat="1" ht="24" customHeight="1" x14ac:dyDescent="0.25">
      <c r="A164" s="23" t="s">
        <v>260</v>
      </c>
      <c r="B164" s="19" t="s">
        <v>261</v>
      </c>
      <c r="C164" s="14">
        <v>37</v>
      </c>
      <c r="D164" s="14" t="s">
        <v>259</v>
      </c>
      <c r="E164" s="14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customFormat="1" ht="24" x14ac:dyDescent="0.25">
      <c r="A165" s="13">
        <v>39</v>
      </c>
      <c r="B165" s="13" t="s">
        <v>262</v>
      </c>
      <c r="C165" s="14">
        <v>1</v>
      </c>
      <c r="D165" s="14">
        <v>1</v>
      </c>
      <c r="E165" s="14">
        <v>0</v>
      </c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customFormat="1" x14ac:dyDescent="0.25">
      <c r="A166" s="23" t="s">
        <v>263</v>
      </c>
      <c r="B166" s="19" t="s">
        <v>264</v>
      </c>
      <c r="C166" s="14">
        <v>1</v>
      </c>
      <c r="D166" s="14">
        <v>1</v>
      </c>
      <c r="E166" s="14">
        <v>0</v>
      </c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customFormat="1" x14ac:dyDescent="0.25">
      <c r="A167" s="23" t="s">
        <v>265</v>
      </c>
      <c r="B167" s="19" t="s">
        <v>266</v>
      </c>
      <c r="C167" s="14">
        <v>0</v>
      </c>
      <c r="D167" s="14">
        <v>0</v>
      </c>
      <c r="E167" s="14">
        <v>0</v>
      </c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customFormat="1" ht="24" x14ac:dyDescent="0.25">
      <c r="A168" s="23" t="s">
        <v>267</v>
      </c>
      <c r="B168" s="19" t="s">
        <v>268</v>
      </c>
      <c r="C168" s="14">
        <v>0</v>
      </c>
      <c r="D168" s="14">
        <v>0</v>
      </c>
      <c r="E168" s="14">
        <v>0</v>
      </c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customFormat="1" ht="24" customHeight="1" x14ac:dyDescent="0.25">
      <c r="A169" s="13">
        <v>40</v>
      </c>
      <c r="B169" s="13" t="s">
        <v>269</v>
      </c>
      <c r="C169" s="14">
        <v>3</v>
      </c>
      <c r="D169" s="14">
        <v>3</v>
      </c>
      <c r="E169" s="14">
        <v>0</v>
      </c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customFormat="1" ht="24" x14ac:dyDescent="0.25">
      <c r="A170" s="28" t="s">
        <v>270</v>
      </c>
      <c r="B170" s="17" t="s">
        <v>271</v>
      </c>
      <c r="C170" s="14">
        <v>3</v>
      </c>
      <c r="D170" s="14">
        <v>3</v>
      </c>
      <c r="E170" s="14">
        <v>0</v>
      </c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customFormat="1" ht="24" customHeight="1" x14ac:dyDescent="0.25">
      <c r="A171" s="13">
        <v>41</v>
      </c>
      <c r="B171" s="13" t="s">
        <v>272</v>
      </c>
      <c r="C171" s="14">
        <v>0</v>
      </c>
      <c r="D171" s="14">
        <v>0</v>
      </c>
      <c r="E171" s="14">
        <v>0</v>
      </c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customFormat="1" ht="36" x14ac:dyDescent="0.25">
      <c r="A172" s="13">
        <v>42</v>
      </c>
      <c r="B172" s="13" t="s">
        <v>273</v>
      </c>
      <c r="C172" s="14">
        <v>0</v>
      </c>
      <c r="D172" s="14">
        <v>0</v>
      </c>
      <c r="E172" s="14">
        <v>0</v>
      </c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customFormat="1" ht="36" x14ac:dyDescent="0.25">
      <c r="A173" s="23" t="s">
        <v>274</v>
      </c>
      <c r="B173" s="19" t="s">
        <v>275</v>
      </c>
      <c r="C173" s="14">
        <v>0</v>
      </c>
      <c r="D173" s="14">
        <v>0</v>
      </c>
      <c r="E173" s="14">
        <v>0</v>
      </c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customFormat="1" ht="48" x14ac:dyDescent="0.25">
      <c r="A174" s="13">
        <v>43</v>
      </c>
      <c r="B174" s="13" t="s">
        <v>276</v>
      </c>
      <c r="C174" s="14">
        <v>0</v>
      </c>
      <c r="D174" s="14">
        <v>0</v>
      </c>
      <c r="E174" s="14">
        <v>0</v>
      </c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customFormat="1" ht="36" x14ac:dyDescent="0.25">
      <c r="A175" s="13">
        <v>44</v>
      </c>
      <c r="B175" s="13" t="s">
        <v>277</v>
      </c>
      <c r="C175" s="14">
        <v>0</v>
      </c>
      <c r="D175" s="14">
        <v>0</v>
      </c>
      <c r="E175" s="14">
        <v>0</v>
      </c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customFormat="1" ht="36" x14ac:dyDescent="0.25">
      <c r="A176" s="23" t="s">
        <v>278</v>
      </c>
      <c r="B176" s="19" t="s">
        <v>279</v>
      </c>
      <c r="C176" s="14">
        <v>0</v>
      </c>
      <c r="D176" s="14">
        <v>0</v>
      </c>
      <c r="E176" s="14">
        <v>0</v>
      </c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customFormat="1" ht="24" x14ac:dyDescent="0.25">
      <c r="A177" s="13">
        <v>45</v>
      </c>
      <c r="B177" s="13" t="s">
        <v>280</v>
      </c>
      <c r="C177" s="14">
        <v>5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customFormat="1" x14ac:dyDescent="0.25">
      <c r="A178" s="23" t="s">
        <v>281</v>
      </c>
      <c r="B178" s="19" t="s">
        <v>282</v>
      </c>
      <c r="C178" s="14">
        <v>5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customFormat="1" x14ac:dyDescent="0.25">
      <c r="A179" s="23" t="s">
        <v>283</v>
      </c>
      <c r="B179" s="19" t="s">
        <v>284</v>
      </c>
      <c r="C179" s="14">
        <v>0</v>
      </c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customFormat="1" ht="24" x14ac:dyDescent="0.25">
      <c r="A180" s="35">
        <v>46</v>
      </c>
      <c r="B180" s="13" t="s">
        <v>285</v>
      </c>
      <c r="C180" s="14">
        <v>34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customFormat="1" ht="24" x14ac:dyDescent="0.25">
      <c r="A181" s="35" t="s">
        <v>286</v>
      </c>
      <c r="B181" s="13" t="s">
        <v>287</v>
      </c>
      <c r="C181" s="14">
        <v>0</v>
      </c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customFormat="1" ht="36" x14ac:dyDescent="0.25">
      <c r="A182" s="35">
        <v>47</v>
      </c>
      <c r="B182" s="13" t="s">
        <v>288</v>
      </c>
      <c r="C182" s="14">
        <v>53</v>
      </c>
      <c r="D182" s="14">
        <v>26</v>
      </c>
      <c r="E182" s="14">
        <v>27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customFormat="1" ht="24" x14ac:dyDescent="0.25">
      <c r="A183" s="23" t="s">
        <v>289</v>
      </c>
      <c r="B183" s="19" t="s">
        <v>290</v>
      </c>
      <c r="C183" s="14">
        <v>2</v>
      </c>
      <c r="D183" s="14">
        <v>1</v>
      </c>
      <c r="E183" s="14">
        <v>1</v>
      </c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customFormat="1" ht="36" x14ac:dyDescent="0.25">
      <c r="A184" s="23" t="s">
        <v>291</v>
      </c>
      <c r="B184" s="19" t="s">
        <v>292</v>
      </c>
      <c r="C184" s="14">
        <v>0</v>
      </c>
      <c r="D184" s="14">
        <v>0</v>
      </c>
      <c r="E184" s="14">
        <v>0</v>
      </c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customFormat="1" ht="24" x14ac:dyDescent="0.25">
      <c r="A185" s="23" t="s">
        <v>293</v>
      </c>
      <c r="B185" s="19" t="s">
        <v>294</v>
      </c>
      <c r="C185" s="14">
        <v>0</v>
      </c>
      <c r="D185" s="14">
        <v>0</v>
      </c>
      <c r="E185" s="14">
        <v>0</v>
      </c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customFormat="1" ht="24" x14ac:dyDescent="0.25">
      <c r="A186" s="23" t="s">
        <v>295</v>
      </c>
      <c r="B186" s="19" t="s">
        <v>296</v>
      </c>
      <c r="C186" s="14">
        <v>0</v>
      </c>
      <c r="D186" s="14">
        <v>0</v>
      </c>
      <c r="E186" s="14">
        <v>0</v>
      </c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customFormat="1" ht="24" x14ac:dyDescent="0.25">
      <c r="A187" s="23" t="s">
        <v>297</v>
      </c>
      <c r="B187" s="19" t="s">
        <v>298</v>
      </c>
      <c r="C187" s="14">
        <v>0</v>
      </c>
      <c r="D187" s="14">
        <v>0</v>
      </c>
      <c r="E187" s="14">
        <v>0</v>
      </c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customFormat="1" ht="24" x14ac:dyDescent="0.25">
      <c r="A188" s="23" t="s">
        <v>299</v>
      </c>
      <c r="B188" s="19" t="s">
        <v>300</v>
      </c>
      <c r="C188" s="14">
        <v>0</v>
      </c>
      <c r="D188" s="14">
        <v>0</v>
      </c>
      <c r="E188" s="14">
        <v>0</v>
      </c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customFormat="1" x14ac:dyDescent="0.25">
      <c r="A189" s="23" t="s">
        <v>301</v>
      </c>
      <c r="B189" s="19" t="s">
        <v>302</v>
      </c>
      <c r="C189" s="14">
        <v>0</v>
      </c>
      <c r="D189" s="14">
        <v>0</v>
      </c>
      <c r="E189" s="14">
        <v>0</v>
      </c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customFormat="1" x14ac:dyDescent="0.25">
      <c r="A190" s="23" t="s">
        <v>303</v>
      </c>
      <c r="B190" s="19" t="s">
        <v>304</v>
      </c>
      <c r="C190" s="14">
        <v>0</v>
      </c>
      <c r="D190" s="14">
        <v>0</v>
      </c>
      <c r="E190" s="14">
        <v>0</v>
      </c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customFormat="1" x14ac:dyDescent="0.25">
      <c r="A191" s="23" t="s">
        <v>305</v>
      </c>
      <c r="B191" s="19" t="s">
        <v>306</v>
      </c>
      <c r="C191" s="14">
        <v>3</v>
      </c>
      <c r="D191" s="14">
        <v>3</v>
      </c>
      <c r="E191" s="14">
        <v>0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customFormat="1" x14ac:dyDescent="0.25">
      <c r="A192" s="23" t="s">
        <v>307</v>
      </c>
      <c r="B192" s="19" t="s">
        <v>308</v>
      </c>
      <c r="C192" s="14">
        <v>0</v>
      </c>
      <c r="D192" s="14">
        <v>0</v>
      </c>
      <c r="E192" s="14">
        <v>0</v>
      </c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customFormat="1" ht="24" x14ac:dyDescent="0.25">
      <c r="A193" s="23" t="s">
        <v>309</v>
      </c>
      <c r="B193" s="19" t="s">
        <v>310</v>
      </c>
      <c r="C193" s="14">
        <v>1</v>
      </c>
      <c r="D193" s="14">
        <v>0</v>
      </c>
      <c r="E193" s="14">
        <v>1</v>
      </c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customFormat="1" x14ac:dyDescent="0.25">
      <c r="A194" s="23" t="s">
        <v>311</v>
      </c>
      <c r="B194" s="19" t="s">
        <v>312</v>
      </c>
      <c r="C194" s="14">
        <v>7</v>
      </c>
      <c r="D194" s="14">
        <v>1</v>
      </c>
      <c r="E194" s="14">
        <v>6</v>
      </c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customFormat="1" ht="24" x14ac:dyDescent="0.25">
      <c r="A195" s="23" t="s">
        <v>313</v>
      </c>
      <c r="B195" s="19" t="s">
        <v>314</v>
      </c>
      <c r="C195" s="14">
        <v>31</v>
      </c>
      <c r="D195" s="14">
        <v>16</v>
      </c>
      <c r="E195" s="14">
        <v>15</v>
      </c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customFormat="1" x14ac:dyDescent="0.25">
      <c r="A196" s="23" t="s">
        <v>315</v>
      </c>
      <c r="B196" s="19" t="s">
        <v>316</v>
      </c>
      <c r="C196" s="14">
        <v>0</v>
      </c>
      <c r="D196" s="14">
        <v>0</v>
      </c>
      <c r="E196" s="14">
        <v>0</v>
      </c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customFormat="1" x14ac:dyDescent="0.25">
      <c r="A197" s="23" t="s">
        <v>317</v>
      </c>
      <c r="B197" s="19" t="s">
        <v>318</v>
      </c>
      <c r="C197" s="14">
        <v>4</v>
      </c>
      <c r="D197" s="14">
        <v>0</v>
      </c>
      <c r="E197" s="14">
        <v>4</v>
      </c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customFormat="1" x14ac:dyDescent="0.25">
      <c r="A198" s="23" t="s">
        <v>319</v>
      </c>
      <c r="B198" s="19" t="s">
        <v>320</v>
      </c>
      <c r="C198" s="14">
        <v>0</v>
      </c>
      <c r="D198" s="14">
        <v>0</v>
      </c>
      <c r="E198" s="14">
        <v>0</v>
      </c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customFormat="1" ht="24" x14ac:dyDescent="0.25">
      <c r="A199" s="23" t="s">
        <v>321</v>
      </c>
      <c r="B199" s="19" t="s">
        <v>322</v>
      </c>
      <c r="C199" s="14">
        <v>8</v>
      </c>
      <c r="D199" s="14">
        <v>4</v>
      </c>
      <c r="E199" s="14">
        <v>4</v>
      </c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customFormat="1" x14ac:dyDescent="0.25">
      <c r="A200" s="23" t="s">
        <v>323</v>
      </c>
      <c r="B200" s="19" t="s">
        <v>324</v>
      </c>
      <c r="C200" s="14">
        <v>0</v>
      </c>
      <c r="D200" s="14">
        <v>0</v>
      </c>
      <c r="E200" s="14">
        <v>0</v>
      </c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customFormat="1" x14ac:dyDescent="0.25">
      <c r="A201" s="23" t="s">
        <v>325</v>
      </c>
      <c r="B201" s="19" t="s">
        <v>326</v>
      </c>
      <c r="C201" s="14">
        <v>2</v>
      </c>
      <c r="D201" s="14">
        <v>1</v>
      </c>
      <c r="E201" s="14">
        <v>1</v>
      </c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customFormat="1" ht="24" x14ac:dyDescent="0.25">
      <c r="A202" s="23" t="s">
        <v>327</v>
      </c>
      <c r="B202" s="19" t="s">
        <v>328</v>
      </c>
      <c r="C202" s="14">
        <v>1</v>
      </c>
      <c r="D202" s="14">
        <v>1</v>
      </c>
      <c r="E202" s="14">
        <v>0</v>
      </c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customFormat="1" x14ac:dyDescent="0.25">
      <c r="A203" s="23" t="s">
        <v>329</v>
      </c>
      <c r="B203" s="19" t="s">
        <v>330</v>
      </c>
      <c r="C203" s="14">
        <v>0</v>
      </c>
      <c r="D203" s="14">
        <v>0</v>
      </c>
      <c r="E203" s="14">
        <v>0</v>
      </c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customFormat="1" x14ac:dyDescent="0.25">
      <c r="A204" s="23" t="s">
        <v>331</v>
      </c>
      <c r="B204" s="19" t="s">
        <v>332</v>
      </c>
      <c r="C204" s="14">
        <v>0</v>
      </c>
      <c r="D204" s="14">
        <v>0</v>
      </c>
      <c r="E204" s="14">
        <v>0</v>
      </c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customFormat="1" x14ac:dyDescent="0.25">
      <c r="A205" s="23" t="s">
        <v>333</v>
      </c>
      <c r="B205" s="19" t="s">
        <v>334</v>
      </c>
      <c r="C205" s="14">
        <v>0</v>
      </c>
      <c r="D205" s="14">
        <v>0</v>
      </c>
      <c r="E205" s="14">
        <v>0</v>
      </c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customFormat="1" ht="48" customHeight="1" x14ac:dyDescent="0.25">
      <c r="A206" s="23" t="s">
        <v>335</v>
      </c>
      <c r="B206" s="19" t="s">
        <v>336</v>
      </c>
      <c r="C206" s="14">
        <v>16</v>
      </c>
      <c r="D206" s="14">
        <v>10</v>
      </c>
      <c r="E206" s="14">
        <v>6</v>
      </c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customFormat="1" ht="36" x14ac:dyDescent="0.25">
      <c r="A207" s="23" t="s">
        <v>337</v>
      </c>
      <c r="B207" s="19" t="s">
        <v>338</v>
      </c>
      <c r="C207" s="14">
        <v>14</v>
      </c>
      <c r="D207" s="14">
        <v>9</v>
      </c>
      <c r="E207" s="14">
        <v>5</v>
      </c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customFormat="1" ht="24" x14ac:dyDescent="0.25">
      <c r="A208" s="23" t="s">
        <v>339</v>
      </c>
      <c r="B208" s="19" t="s">
        <v>340</v>
      </c>
      <c r="C208" s="14">
        <v>0</v>
      </c>
      <c r="D208" s="14">
        <v>0</v>
      </c>
      <c r="E208" s="14">
        <v>0</v>
      </c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customFormat="1" ht="48" x14ac:dyDescent="0.25">
      <c r="A209" s="23" t="s">
        <v>341</v>
      </c>
      <c r="B209" s="19" t="s">
        <v>342</v>
      </c>
      <c r="C209" s="14">
        <v>0</v>
      </c>
      <c r="D209" s="14">
        <v>0</v>
      </c>
      <c r="E209" s="14">
        <v>0</v>
      </c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customFormat="1" ht="60" x14ac:dyDescent="0.25">
      <c r="A210" s="23" t="s">
        <v>343</v>
      </c>
      <c r="B210" s="19" t="s">
        <v>344</v>
      </c>
      <c r="C210" s="14">
        <v>0</v>
      </c>
      <c r="D210" s="14">
        <v>0</v>
      </c>
      <c r="E210" s="14">
        <v>0</v>
      </c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customFormat="1" x14ac:dyDescent="0.25">
      <c r="A211" s="23" t="s">
        <v>345</v>
      </c>
      <c r="B211" s="19" t="s">
        <v>346</v>
      </c>
      <c r="C211" s="14">
        <v>2</v>
      </c>
      <c r="D211" s="14">
        <v>1</v>
      </c>
      <c r="E211" s="14">
        <v>1</v>
      </c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customFormat="1" x14ac:dyDescent="0.25">
      <c r="A212" s="23" t="s">
        <v>347</v>
      </c>
      <c r="B212" s="19" t="s">
        <v>348</v>
      </c>
      <c r="C212" s="14">
        <v>0</v>
      </c>
      <c r="D212" s="14">
        <v>0</v>
      </c>
      <c r="E212" s="14">
        <v>0</v>
      </c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customFormat="1" x14ac:dyDescent="0.25">
      <c r="A213" s="23" t="s">
        <v>349</v>
      </c>
      <c r="B213" s="19" t="s">
        <v>350</v>
      </c>
      <c r="C213" s="14">
        <v>0</v>
      </c>
      <c r="D213" s="14">
        <v>0</v>
      </c>
      <c r="E213" s="14">
        <v>0</v>
      </c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customFormat="1" x14ac:dyDescent="0.25">
      <c r="A214" s="23" t="s">
        <v>351</v>
      </c>
      <c r="B214" s="19" t="s">
        <v>352</v>
      </c>
      <c r="C214" s="14">
        <v>9</v>
      </c>
      <c r="D214" s="14">
        <v>5</v>
      </c>
      <c r="E214" s="14">
        <v>4</v>
      </c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customFormat="1" x14ac:dyDescent="0.25">
      <c r="A215" s="13">
        <v>48</v>
      </c>
      <c r="B215" s="13" t="s">
        <v>353</v>
      </c>
      <c r="C215" s="14">
        <v>1304</v>
      </c>
      <c r="D215" s="14">
        <v>564</v>
      </c>
      <c r="E215" s="14">
        <v>740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customFormat="1" ht="36" x14ac:dyDescent="0.25">
      <c r="A216" s="13">
        <v>49</v>
      </c>
      <c r="B216" s="13" t="s">
        <v>354</v>
      </c>
      <c r="C216" s="14">
        <v>17</v>
      </c>
      <c r="D216" s="14">
        <v>9</v>
      </c>
      <c r="E216" s="14">
        <v>8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customFormat="1" ht="24" x14ac:dyDescent="0.25">
      <c r="A217" s="23" t="s">
        <v>355</v>
      </c>
      <c r="B217" s="19" t="s">
        <v>356</v>
      </c>
      <c r="C217" s="14">
        <v>1</v>
      </c>
      <c r="D217" s="14">
        <v>0</v>
      </c>
      <c r="E217" s="14">
        <v>1</v>
      </c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customFormat="1" ht="36" x14ac:dyDescent="0.25">
      <c r="A218" s="23" t="s">
        <v>357</v>
      </c>
      <c r="B218" s="19" t="s">
        <v>358</v>
      </c>
      <c r="C218" s="14">
        <v>0</v>
      </c>
      <c r="D218" s="14">
        <v>0</v>
      </c>
      <c r="E218" s="14">
        <v>0</v>
      </c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customFormat="1" ht="24" x14ac:dyDescent="0.25">
      <c r="A219" s="23" t="s">
        <v>359</v>
      </c>
      <c r="B219" s="19" t="s">
        <v>360</v>
      </c>
      <c r="C219" s="14">
        <v>0</v>
      </c>
      <c r="D219" s="14">
        <v>0</v>
      </c>
      <c r="E219" s="14">
        <v>0</v>
      </c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customFormat="1" ht="24" x14ac:dyDescent="0.25">
      <c r="A220" s="23" t="s">
        <v>361</v>
      </c>
      <c r="B220" s="19" t="s">
        <v>362</v>
      </c>
      <c r="C220" s="14">
        <v>0</v>
      </c>
      <c r="D220" s="14">
        <v>0</v>
      </c>
      <c r="E220" s="14">
        <v>0</v>
      </c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customFormat="1" ht="24" x14ac:dyDescent="0.25">
      <c r="A221" s="23" t="s">
        <v>363</v>
      </c>
      <c r="B221" s="19" t="s">
        <v>364</v>
      </c>
      <c r="C221" s="14">
        <v>0</v>
      </c>
      <c r="D221" s="14">
        <v>0</v>
      </c>
      <c r="E221" s="14">
        <v>0</v>
      </c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customFormat="1" ht="24" x14ac:dyDescent="0.25">
      <c r="A222" s="23" t="s">
        <v>365</v>
      </c>
      <c r="B222" s="19" t="s">
        <v>366</v>
      </c>
      <c r="C222" s="14">
        <v>0</v>
      </c>
      <c r="D222" s="14">
        <v>0</v>
      </c>
      <c r="E222" s="14">
        <v>0</v>
      </c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customFormat="1" x14ac:dyDescent="0.25">
      <c r="A223" s="23" t="s">
        <v>367</v>
      </c>
      <c r="B223" s="19" t="s">
        <v>368</v>
      </c>
      <c r="C223" s="14">
        <v>0</v>
      </c>
      <c r="D223" s="14">
        <v>0</v>
      </c>
      <c r="E223" s="14">
        <v>0</v>
      </c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customFormat="1" x14ac:dyDescent="0.25">
      <c r="A224" s="23" t="s">
        <v>369</v>
      </c>
      <c r="B224" s="19" t="s">
        <v>370</v>
      </c>
      <c r="C224" s="14">
        <v>0</v>
      </c>
      <c r="D224" s="14">
        <v>0</v>
      </c>
      <c r="E224" s="14">
        <v>0</v>
      </c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customFormat="1" x14ac:dyDescent="0.25">
      <c r="A225" s="23" t="s">
        <v>371</v>
      </c>
      <c r="B225" s="19" t="s">
        <v>372</v>
      </c>
      <c r="C225" s="14">
        <v>5</v>
      </c>
      <c r="D225" s="14">
        <v>4</v>
      </c>
      <c r="E225" s="14">
        <v>1</v>
      </c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customFormat="1" x14ac:dyDescent="0.25">
      <c r="A226" s="23" t="s">
        <v>373</v>
      </c>
      <c r="B226" s="19" t="s">
        <v>374</v>
      </c>
      <c r="C226" s="14">
        <v>0</v>
      </c>
      <c r="D226" s="14">
        <v>0</v>
      </c>
      <c r="E226" s="14">
        <v>0</v>
      </c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customFormat="1" ht="24" x14ac:dyDescent="0.25">
      <c r="A227" s="23" t="s">
        <v>375</v>
      </c>
      <c r="B227" s="19" t="s">
        <v>376</v>
      </c>
      <c r="C227" s="14">
        <v>0</v>
      </c>
      <c r="D227" s="14">
        <v>0</v>
      </c>
      <c r="E227" s="14">
        <v>0</v>
      </c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customFormat="1" x14ac:dyDescent="0.25">
      <c r="A228" s="23" t="s">
        <v>377</v>
      </c>
      <c r="B228" s="19" t="s">
        <v>378</v>
      </c>
      <c r="C228" s="14">
        <v>2</v>
      </c>
      <c r="D228" s="14">
        <v>1</v>
      </c>
      <c r="E228" s="14">
        <v>1</v>
      </c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customFormat="1" ht="24" x14ac:dyDescent="0.25">
      <c r="A229" s="23" t="s">
        <v>379</v>
      </c>
      <c r="B229" s="19" t="s">
        <v>380</v>
      </c>
      <c r="C229" s="14">
        <v>8</v>
      </c>
      <c r="D229" s="14">
        <v>4</v>
      </c>
      <c r="E229" s="14">
        <v>4</v>
      </c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customFormat="1" x14ac:dyDescent="0.25">
      <c r="A230" s="23" t="s">
        <v>381</v>
      </c>
      <c r="B230" s="19" t="s">
        <v>382</v>
      </c>
      <c r="C230" s="14">
        <v>0</v>
      </c>
      <c r="D230" s="14">
        <v>0</v>
      </c>
      <c r="E230" s="14">
        <v>0</v>
      </c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customFormat="1" x14ac:dyDescent="0.25">
      <c r="A231" s="23" t="s">
        <v>383</v>
      </c>
      <c r="B231" s="19" t="s">
        <v>384</v>
      </c>
      <c r="C231" s="14">
        <v>0</v>
      </c>
      <c r="D231" s="14">
        <v>0</v>
      </c>
      <c r="E231" s="14">
        <v>0</v>
      </c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customFormat="1" x14ac:dyDescent="0.25">
      <c r="A232" s="23" t="s">
        <v>385</v>
      </c>
      <c r="B232" s="19" t="s">
        <v>386</v>
      </c>
      <c r="C232" s="14">
        <v>0</v>
      </c>
      <c r="D232" s="14">
        <v>0</v>
      </c>
      <c r="E232" s="14">
        <v>0</v>
      </c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customFormat="1" ht="24" x14ac:dyDescent="0.25">
      <c r="A233" s="23" t="s">
        <v>387</v>
      </c>
      <c r="B233" s="19" t="s">
        <v>388</v>
      </c>
      <c r="C233" s="14">
        <v>1</v>
      </c>
      <c r="D233" s="14">
        <v>1</v>
      </c>
      <c r="E233" s="14">
        <v>0</v>
      </c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customFormat="1" x14ac:dyDescent="0.25">
      <c r="A234" s="23" t="s">
        <v>389</v>
      </c>
      <c r="B234" s="19" t="s">
        <v>390</v>
      </c>
      <c r="C234" s="14">
        <v>0</v>
      </c>
      <c r="D234" s="14">
        <v>0</v>
      </c>
      <c r="E234" s="14">
        <v>0</v>
      </c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customFormat="1" x14ac:dyDescent="0.25">
      <c r="A235" s="23" t="s">
        <v>391</v>
      </c>
      <c r="B235" s="19" t="s">
        <v>392</v>
      </c>
      <c r="C235" s="14">
        <v>1</v>
      </c>
      <c r="D235" s="14">
        <v>0</v>
      </c>
      <c r="E235" s="14">
        <v>1</v>
      </c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customFormat="1" ht="24" x14ac:dyDescent="0.25">
      <c r="A236" s="23" t="s">
        <v>393</v>
      </c>
      <c r="B236" s="19" t="s">
        <v>394</v>
      </c>
      <c r="C236" s="14">
        <v>0</v>
      </c>
      <c r="D236" s="14">
        <v>0</v>
      </c>
      <c r="E236" s="14">
        <v>0</v>
      </c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customFormat="1" x14ac:dyDescent="0.25">
      <c r="A237" s="23" t="s">
        <v>395</v>
      </c>
      <c r="B237" s="19" t="s">
        <v>396</v>
      </c>
      <c r="C237" s="14">
        <v>0</v>
      </c>
      <c r="D237" s="14">
        <v>0</v>
      </c>
      <c r="E237" s="14">
        <v>0</v>
      </c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customFormat="1" x14ac:dyDescent="0.25">
      <c r="A238" s="23" t="s">
        <v>397</v>
      </c>
      <c r="B238" s="19" t="s">
        <v>398</v>
      </c>
      <c r="C238" s="14">
        <v>0</v>
      </c>
      <c r="D238" s="14">
        <v>0</v>
      </c>
      <c r="E238" s="14">
        <v>0</v>
      </c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customFormat="1" x14ac:dyDescent="0.25">
      <c r="A239" s="23" t="s">
        <v>399</v>
      </c>
      <c r="B239" s="19" t="s">
        <v>400</v>
      </c>
      <c r="C239" s="14">
        <v>0</v>
      </c>
      <c r="D239" s="14">
        <v>0</v>
      </c>
      <c r="E239" s="14">
        <v>0</v>
      </c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customFormat="1" ht="48" x14ac:dyDescent="0.25">
      <c r="A240" s="23" t="s">
        <v>401</v>
      </c>
      <c r="B240" s="19" t="s">
        <v>402</v>
      </c>
      <c r="C240" s="14">
        <v>6</v>
      </c>
      <c r="D240" s="14">
        <v>3</v>
      </c>
      <c r="E240" s="14">
        <v>3</v>
      </c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customFormat="1" ht="36" x14ac:dyDescent="0.25">
      <c r="A241" s="23" t="s">
        <v>403</v>
      </c>
      <c r="B241" s="19" t="s">
        <v>404</v>
      </c>
      <c r="C241" s="14">
        <v>6</v>
      </c>
      <c r="D241" s="14">
        <v>3</v>
      </c>
      <c r="E241" s="14">
        <v>3</v>
      </c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customFormat="1" ht="24" x14ac:dyDescent="0.25">
      <c r="A242" s="23" t="s">
        <v>405</v>
      </c>
      <c r="B242" s="19" t="s">
        <v>406</v>
      </c>
      <c r="C242" s="14">
        <v>0</v>
      </c>
      <c r="D242" s="14">
        <v>0</v>
      </c>
      <c r="E242" s="14">
        <v>0</v>
      </c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customFormat="1" ht="48" x14ac:dyDescent="0.25">
      <c r="A243" s="23" t="s">
        <v>407</v>
      </c>
      <c r="B243" s="19" t="s">
        <v>408</v>
      </c>
      <c r="C243" s="14">
        <v>0</v>
      </c>
      <c r="D243" s="14">
        <v>0</v>
      </c>
      <c r="E243" s="14">
        <v>0</v>
      </c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customFormat="1" ht="60" x14ac:dyDescent="0.25">
      <c r="A244" s="23" t="s">
        <v>409</v>
      </c>
      <c r="B244" s="19" t="s">
        <v>410</v>
      </c>
      <c r="C244" s="14">
        <v>0</v>
      </c>
      <c r="D244" s="14">
        <v>0</v>
      </c>
      <c r="E244" s="14">
        <v>0</v>
      </c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customFormat="1" x14ac:dyDescent="0.25">
      <c r="A245" s="23" t="s">
        <v>411</v>
      </c>
      <c r="B245" s="19" t="s">
        <v>412</v>
      </c>
      <c r="C245" s="14">
        <v>0</v>
      </c>
      <c r="D245" s="14">
        <v>0</v>
      </c>
      <c r="E245" s="14">
        <v>0</v>
      </c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customFormat="1" x14ac:dyDescent="0.25">
      <c r="A246" s="23" t="s">
        <v>413</v>
      </c>
      <c r="B246" s="19" t="s">
        <v>414</v>
      </c>
      <c r="C246" s="14">
        <v>0</v>
      </c>
      <c r="D246" s="14">
        <v>0</v>
      </c>
      <c r="E246" s="14">
        <v>0</v>
      </c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customFormat="1" x14ac:dyDescent="0.25">
      <c r="A247" s="23" t="s">
        <v>415</v>
      </c>
      <c r="B247" s="19" t="s">
        <v>416</v>
      </c>
      <c r="C247" s="14">
        <v>0</v>
      </c>
      <c r="D247" s="14">
        <v>0</v>
      </c>
      <c r="E247" s="14">
        <v>0</v>
      </c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customFormat="1" x14ac:dyDescent="0.25">
      <c r="A248" s="23" t="s">
        <v>417</v>
      </c>
      <c r="B248" s="19" t="s">
        <v>352</v>
      </c>
      <c r="C248" s="14">
        <v>1</v>
      </c>
      <c r="D248" s="14">
        <v>0</v>
      </c>
      <c r="E248" s="14">
        <v>1</v>
      </c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customFormat="1" ht="24" x14ac:dyDescent="0.25">
      <c r="A249" s="13">
        <v>50</v>
      </c>
      <c r="B249" s="13" t="s">
        <v>418</v>
      </c>
      <c r="C249" s="14">
        <v>0</v>
      </c>
      <c r="D249" s="14">
        <v>0</v>
      </c>
      <c r="E249" s="14">
        <v>0</v>
      </c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customFormat="1" ht="48" x14ac:dyDescent="0.25">
      <c r="A250" s="13">
        <v>51</v>
      </c>
      <c r="B250" s="13" t="s">
        <v>419</v>
      </c>
      <c r="C250" s="14">
        <v>0</v>
      </c>
      <c r="D250" s="14">
        <v>0</v>
      </c>
      <c r="E250" s="14">
        <v>0</v>
      </c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customFormat="1" ht="24" x14ac:dyDescent="0.25">
      <c r="A251" s="13">
        <v>52</v>
      </c>
      <c r="B251" s="13" t="s">
        <v>420</v>
      </c>
      <c r="C251" s="14">
        <v>0</v>
      </c>
      <c r="D251" s="14">
        <v>0</v>
      </c>
      <c r="E251" s="14">
        <v>0</v>
      </c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customFormat="1" x14ac:dyDescent="0.25">
      <c r="A252" s="17" t="s">
        <v>421</v>
      </c>
      <c r="B252" s="17" t="s">
        <v>422</v>
      </c>
      <c r="C252" s="14">
        <v>0</v>
      </c>
      <c r="D252" s="14">
        <v>0</v>
      </c>
      <c r="E252" s="14">
        <v>0</v>
      </c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customFormat="1" ht="24" x14ac:dyDescent="0.25">
      <c r="A253" s="19">
        <v>53</v>
      </c>
      <c r="B253" s="19" t="s">
        <v>423</v>
      </c>
      <c r="C253" s="14">
        <v>0</v>
      </c>
      <c r="D253" s="14">
        <v>0</v>
      </c>
      <c r="E253" s="14">
        <v>0</v>
      </c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customFormat="1" x14ac:dyDescent="0.25">
      <c r="A254" s="19"/>
      <c r="B254" s="19" t="s">
        <v>424</v>
      </c>
      <c r="C254" s="14">
        <v>0</v>
      </c>
      <c r="D254" s="14">
        <v>0</v>
      </c>
      <c r="E254" s="14">
        <v>0</v>
      </c>
      <c r="F254" s="15"/>
      <c r="G254" s="21"/>
      <c r="I254" s="37"/>
      <c r="J254" s="37"/>
    </row>
    <row r="255" spans="1:10" customFormat="1" x14ac:dyDescent="0.25">
      <c r="A255" s="19" t="s">
        <v>425</v>
      </c>
      <c r="B255" s="19" t="s">
        <v>426</v>
      </c>
      <c r="C255" s="14">
        <v>0</v>
      </c>
      <c r="D255" s="14">
        <v>0</v>
      </c>
      <c r="E255" s="14">
        <v>0</v>
      </c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customFormat="1" x14ac:dyDescent="0.25">
      <c r="A256" s="19" t="s">
        <v>427</v>
      </c>
      <c r="B256" s="19" t="s">
        <v>428</v>
      </c>
      <c r="C256" s="14">
        <v>0</v>
      </c>
      <c r="D256" s="14">
        <v>0</v>
      </c>
      <c r="E256" s="14">
        <v>0</v>
      </c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customFormat="1" ht="15" customHeight="1" x14ac:dyDescent="0.25">
      <c r="A257" s="19">
        <v>54</v>
      </c>
      <c r="B257" s="19" t="s">
        <v>429</v>
      </c>
      <c r="C257" s="14">
        <v>0</v>
      </c>
      <c r="D257" s="14">
        <v>0</v>
      </c>
      <c r="E257" s="14">
        <v>0</v>
      </c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customFormat="1" x14ac:dyDescent="0.25">
      <c r="A258" s="19" t="s">
        <v>430</v>
      </c>
      <c r="B258" s="19" t="s">
        <v>431</v>
      </c>
      <c r="C258" s="14">
        <v>0</v>
      </c>
      <c r="D258" s="14">
        <v>0</v>
      </c>
      <c r="E258" s="14">
        <v>0</v>
      </c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customFormat="1" x14ac:dyDescent="0.25">
      <c r="A259" s="19" t="s">
        <v>432</v>
      </c>
      <c r="B259" s="19" t="s">
        <v>428</v>
      </c>
      <c r="C259" s="14">
        <v>0</v>
      </c>
      <c r="D259" s="14">
        <v>0</v>
      </c>
      <c r="E259" s="14">
        <v>0</v>
      </c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customFormat="1" ht="24" x14ac:dyDescent="0.25">
      <c r="A260" s="13">
        <v>55</v>
      </c>
      <c r="B260" s="13" t="s">
        <v>433</v>
      </c>
      <c r="C260" s="14">
        <v>0</v>
      </c>
      <c r="D260" s="14">
        <v>0</v>
      </c>
      <c r="E260" s="14">
        <v>0</v>
      </c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customFormat="1" x14ac:dyDescent="0.25">
      <c r="A261" s="19"/>
      <c r="B261" s="19" t="s">
        <v>424</v>
      </c>
      <c r="C261" s="14">
        <v>0</v>
      </c>
      <c r="D261" s="14">
        <v>0</v>
      </c>
      <c r="E261" s="14">
        <v>0</v>
      </c>
      <c r="F261" s="15"/>
      <c r="G261" s="21"/>
      <c r="I261" s="37"/>
      <c r="J261" s="37"/>
    </row>
    <row r="262" spans="1:10" customFormat="1" ht="24" x14ac:dyDescent="0.25">
      <c r="A262" s="19" t="s">
        <v>434</v>
      </c>
      <c r="B262" s="19" t="s">
        <v>435</v>
      </c>
      <c r="C262" s="14">
        <v>0</v>
      </c>
      <c r="D262" s="14">
        <v>0</v>
      </c>
      <c r="E262" s="14">
        <v>0</v>
      </c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customFormat="1" ht="24" customHeight="1" x14ac:dyDescent="0.25">
      <c r="A263" s="19" t="s">
        <v>436</v>
      </c>
      <c r="B263" s="19" t="s">
        <v>437</v>
      </c>
      <c r="C263" s="14">
        <v>0</v>
      </c>
      <c r="D263" s="14">
        <v>0</v>
      </c>
      <c r="E263" s="14">
        <v>0</v>
      </c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customFormat="1" ht="24.75" thickBot="1" x14ac:dyDescent="0.3">
      <c r="A264" s="19" t="s">
        <v>436</v>
      </c>
      <c r="B264" s="19" t="s">
        <v>438</v>
      </c>
      <c r="C264" s="14">
        <v>0</v>
      </c>
      <c r="D264" s="14">
        <v>0</v>
      </c>
      <c r="E264" s="14">
        <v>0</v>
      </c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customFormat="1" ht="54.75" customHeight="1" x14ac:dyDescent="0.25">
      <c r="A265" s="38"/>
      <c r="B265" s="38" t="s">
        <v>439</v>
      </c>
      <c r="F265" s="15"/>
      <c r="G265" s="15"/>
      <c r="H265" s="15"/>
      <c r="I265" s="15"/>
      <c r="J265" s="15"/>
    </row>
    <row r="266" spans="1:10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</row>
    <row r="267" spans="1:10" customFormat="1" x14ac:dyDescent="0.25">
      <c r="A267" s="147" t="s">
        <v>441</v>
      </c>
      <c r="B267" s="147"/>
      <c r="F267" s="15"/>
      <c r="G267" s="15"/>
      <c r="H267" s="15"/>
      <c r="I267" s="15"/>
      <c r="J267" s="15"/>
    </row>
    <row r="268" spans="1:10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</row>
    <row r="269" spans="1:10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</row>
    <row r="270" spans="1:10" ht="36" customHeight="1" x14ac:dyDescent="0.25">
      <c r="A270" s="141" t="s">
        <v>444</v>
      </c>
      <c r="B270" s="141"/>
      <c r="C270" s="141"/>
      <c r="D270" s="141"/>
      <c r="E270" s="141"/>
    </row>
    <row r="271" spans="1:10" ht="60" customHeight="1" x14ac:dyDescent="0.25">
      <c r="A271" s="141" t="s">
        <v>445</v>
      </c>
      <c r="B271" s="141"/>
      <c r="C271" s="141"/>
      <c r="D271" s="141"/>
      <c r="E271" s="141"/>
    </row>
    <row r="272" spans="1:10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41"/>
      <c r="B499" s="41"/>
      <c r="C499" s="41"/>
      <c r="D499" s="41"/>
      <c r="E499" s="41"/>
    </row>
    <row r="500" spans="1:5" x14ac:dyDescent="0.25">
      <c r="A500" s="42"/>
      <c r="B500" s="42"/>
      <c r="C500" s="42"/>
      <c r="D500" s="42"/>
      <c r="E500" s="42"/>
    </row>
    <row r="501" spans="1:5" x14ac:dyDescent="0.25">
      <c r="A501" s="42"/>
      <c r="B501" s="42"/>
      <c r="C501" s="42"/>
      <c r="D501" s="42"/>
      <c r="E501" s="42"/>
    </row>
    <row r="502" spans="1:5" ht="39" customHeight="1" x14ac:dyDescent="0.25">
      <c r="A502" s="42"/>
      <c r="B502" s="42"/>
      <c r="C502" s="42"/>
      <c r="D502" s="42"/>
      <c r="E502" s="42"/>
    </row>
    <row r="503" spans="1:5" x14ac:dyDescent="0.25">
      <c r="A503" s="42"/>
      <c r="B503" s="42"/>
      <c r="C503" s="42"/>
      <c r="D503" s="42"/>
      <c r="E503" s="42"/>
    </row>
    <row r="504" spans="1:5" x14ac:dyDescent="0.25">
      <c r="A504" s="42"/>
      <c r="B504" s="42"/>
      <c r="C504" s="42"/>
      <c r="D504" s="42"/>
      <c r="E504" s="42"/>
    </row>
    <row r="505" spans="1:5" x14ac:dyDescent="0.25">
      <c r="A505" s="42"/>
      <c r="B505" s="42"/>
      <c r="C505" s="42"/>
      <c r="D505" s="42"/>
      <c r="E505" s="42"/>
    </row>
    <row r="506" spans="1:5" x14ac:dyDescent="0.25">
      <c r="A506" s="42"/>
      <c r="B506" s="42"/>
      <c r="C506" s="42"/>
      <c r="D506" s="42"/>
      <c r="E506" s="42"/>
    </row>
    <row r="507" spans="1:5" x14ac:dyDescent="0.25">
      <c r="A507" s="42"/>
      <c r="B507" s="42"/>
      <c r="C507" s="42"/>
      <c r="D507" s="42"/>
      <c r="E507" s="42"/>
    </row>
    <row r="508" spans="1:5" x14ac:dyDescent="0.25">
      <c r="A508" s="42"/>
      <c r="B508" s="42"/>
      <c r="C508" s="42"/>
      <c r="D508" s="42"/>
      <c r="E508" s="42"/>
    </row>
    <row r="509" spans="1:5" x14ac:dyDescent="0.25">
      <c r="A509" s="42"/>
      <c r="B509" s="42"/>
      <c r="C509" s="42"/>
      <c r="D509" s="42"/>
      <c r="E509" s="42"/>
    </row>
    <row r="510" spans="1:5" x14ac:dyDescent="0.25">
      <c r="A510" s="42"/>
      <c r="B510" s="42"/>
      <c r="C510" s="42"/>
      <c r="D510" s="42"/>
      <c r="E510" s="42"/>
    </row>
    <row r="511" spans="1:5" x14ac:dyDescent="0.25">
      <c r="A511" s="42"/>
      <c r="B511" s="42"/>
      <c r="C511" s="42"/>
      <c r="D511" s="42"/>
      <c r="E511" s="42"/>
    </row>
    <row r="512" spans="1:5" x14ac:dyDescent="0.25">
      <c r="A512" s="42"/>
      <c r="B512" s="42"/>
      <c r="C512" s="42"/>
      <c r="D512" s="42"/>
      <c r="E512" s="42"/>
    </row>
    <row r="513" spans="1:5" x14ac:dyDescent="0.25">
      <c r="A513" s="42"/>
      <c r="B513" s="42"/>
      <c r="C513" s="42"/>
      <c r="D513" s="42"/>
      <c r="E513" s="42"/>
    </row>
    <row r="514" spans="1:5" x14ac:dyDescent="0.25">
      <c r="A514" s="42"/>
      <c r="B514" s="42"/>
      <c r="C514" s="42"/>
      <c r="D514" s="42"/>
      <c r="E514" s="42"/>
    </row>
    <row r="515" spans="1:5" x14ac:dyDescent="0.25">
      <c r="A515" s="42"/>
      <c r="B515" s="42"/>
      <c r="C515" s="42"/>
      <c r="D515" s="42"/>
      <c r="E515" s="42"/>
    </row>
    <row r="516" spans="1:5" x14ac:dyDescent="0.25">
      <c r="A516" s="42"/>
      <c r="B516" s="42"/>
      <c r="C516" s="42"/>
      <c r="D516" s="42"/>
      <c r="E516" s="42"/>
    </row>
    <row r="517" spans="1:5" x14ac:dyDescent="0.25">
      <c r="A517" s="42"/>
      <c r="B517" s="42"/>
      <c r="C517" s="42"/>
      <c r="D517" s="42"/>
      <c r="E517" s="42"/>
    </row>
    <row r="518" spans="1:5" ht="20.25" customHeight="1" x14ac:dyDescent="0.25">
      <c r="A518" s="42"/>
      <c r="B518" s="42"/>
      <c r="C518" s="42"/>
      <c r="D518" s="42"/>
      <c r="E518" s="42"/>
    </row>
    <row r="519" spans="1:5" ht="21" customHeight="1" x14ac:dyDescent="0.25">
      <c r="A519" s="42"/>
      <c r="B519" s="42"/>
      <c r="C519" s="42"/>
      <c r="D519" s="42"/>
      <c r="E519" s="42"/>
    </row>
    <row r="520" spans="1:5" x14ac:dyDescent="0.25">
      <c r="A520" s="42"/>
      <c r="B520" s="42"/>
      <c r="C520" s="42"/>
      <c r="D520" s="42"/>
      <c r="E520" s="42"/>
    </row>
    <row r="521" spans="1:5" x14ac:dyDescent="0.25">
      <c r="A521" s="42"/>
      <c r="B521" s="42"/>
      <c r="C521" s="42"/>
      <c r="D521" s="42"/>
      <c r="E521" s="42"/>
    </row>
    <row r="522" spans="1:5" ht="26.25" customHeight="1" x14ac:dyDescent="0.25">
      <c r="A522" s="42"/>
      <c r="B522" s="42"/>
      <c r="C522" s="42"/>
      <c r="D522" s="42"/>
      <c r="E522" s="42"/>
    </row>
    <row r="523" spans="1:5" ht="134.25" customHeight="1" x14ac:dyDescent="0.25">
      <c r="A523" s="42"/>
      <c r="B523" s="42"/>
      <c r="C523" s="42"/>
      <c r="D523" s="42"/>
      <c r="E523" s="42"/>
    </row>
    <row r="524" spans="1:5" ht="35.25" customHeight="1" x14ac:dyDescent="0.25">
      <c r="A524" s="42"/>
      <c r="B524" s="42"/>
      <c r="C524" s="42"/>
      <c r="D524" s="42"/>
      <c r="E524" s="42"/>
    </row>
    <row r="525" spans="1:5" ht="65.25" customHeight="1" x14ac:dyDescent="0.25">
      <c r="A525" s="42"/>
      <c r="B525" s="42"/>
      <c r="C525" s="42"/>
      <c r="D525" s="42"/>
      <c r="E525" s="42"/>
    </row>
    <row r="526" spans="1:5" ht="34.5" customHeight="1" x14ac:dyDescent="0.25">
      <c r="A526" s="142"/>
      <c r="B526" s="142"/>
      <c r="C526" s="142"/>
      <c r="D526" s="142"/>
      <c r="E526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6">
    <mergeCell ref="C1:E1"/>
    <mergeCell ref="B2:E2"/>
    <mergeCell ref="B3:E3"/>
    <mergeCell ref="B4:E4"/>
    <mergeCell ref="A5:A6"/>
    <mergeCell ref="C5:C6"/>
    <mergeCell ref="D5:E5"/>
    <mergeCell ref="A271:E271"/>
    <mergeCell ref="A272:E272"/>
    <mergeCell ref="A526:E526"/>
    <mergeCell ref="H5:H6"/>
    <mergeCell ref="I5:J5"/>
    <mergeCell ref="A267:B267"/>
    <mergeCell ref="A268:E268"/>
    <mergeCell ref="A269:E269"/>
    <mergeCell ref="A270:E270"/>
  </mergeCells>
  <conditionalFormatting sqref="G1:J7 G265:J1048576">
    <cfRule type="containsText" dxfId="41" priority="7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40" priority="6" operator="containsText" text="ОШИБКА">
      <formula>NOT(ISERROR(SEARCH("ОШИБКА",G8)))</formula>
    </cfRule>
  </conditionalFormatting>
  <conditionalFormatting sqref="I260:J263">
    <cfRule type="containsText" dxfId="39" priority="5" operator="containsText" text="ОШИБКА">
      <formula>NOT(ISERROR(SEARCH("ОШИБКА",I260)))</formula>
    </cfRule>
  </conditionalFormatting>
  <conditionalFormatting sqref="I264:J264">
    <cfRule type="containsText" dxfId="38" priority="4" operator="containsText" text="ОШИБКА">
      <formula>NOT(ISERROR(SEARCH("ОШИБКА",I264)))</formula>
    </cfRule>
  </conditionalFormatting>
  <conditionalFormatting sqref="D177:E181">
    <cfRule type="containsText" dxfId="37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4"/>
  <sheetViews>
    <sheetView topLeftCell="A205" zoomScaleNormal="100" zoomScaleSheetLayoutView="100" workbookViewId="0">
      <selection activeCell="B161" sqref="B161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78" customWidth="1"/>
    <col min="4" max="4" width="8" style="78" customWidth="1"/>
    <col min="5" max="5" width="8.5703125" style="1" customWidth="1"/>
    <col min="6" max="10" width="9.140625" style="3" customWidth="1"/>
    <col min="11" max="126" width="9.140625" style="1" customWidth="1"/>
    <col min="127" max="16384" width="10.140625" style="1"/>
  </cols>
  <sheetData>
    <row r="1" spans="1:10" ht="33" customHeight="1" x14ac:dyDescent="0.25">
      <c r="B1" s="2"/>
      <c r="C1" s="148" t="s">
        <v>0</v>
      </c>
      <c r="D1" s="148"/>
      <c r="E1" s="148"/>
    </row>
    <row r="2" spans="1:10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</row>
    <row r="3" spans="1:10" s="9" customFormat="1" ht="24.75" customHeight="1" x14ac:dyDescent="0.25">
      <c r="A3" s="154" t="s">
        <v>448</v>
      </c>
      <c r="B3" s="154"/>
      <c r="C3" s="154"/>
      <c r="D3" s="154"/>
      <c r="E3" s="154"/>
      <c r="F3" s="8"/>
      <c r="G3" s="8"/>
      <c r="H3" s="8"/>
      <c r="I3" s="8"/>
      <c r="J3" s="8"/>
    </row>
    <row r="4" spans="1:10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</row>
    <row r="5" spans="1:10" ht="13.5" customHeight="1" x14ac:dyDescent="0.25">
      <c r="A5" s="152" t="s">
        <v>3</v>
      </c>
      <c r="B5" s="11" t="s">
        <v>4</v>
      </c>
      <c r="C5" s="155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0" ht="102" customHeight="1" x14ac:dyDescent="0.25">
      <c r="A6" s="153"/>
      <c r="B6" s="11" t="s">
        <v>4</v>
      </c>
      <c r="C6" s="156"/>
      <c r="D6" s="43" t="s">
        <v>7</v>
      </c>
      <c r="E6" s="12" t="s">
        <v>8</v>
      </c>
      <c r="H6" s="144"/>
      <c r="I6" s="12" t="s">
        <v>7</v>
      </c>
      <c r="J6" s="12" t="s">
        <v>8</v>
      </c>
    </row>
    <row r="7" spans="1:10" ht="15" customHeight="1" x14ac:dyDescent="0.25">
      <c r="A7" s="11">
        <v>1</v>
      </c>
      <c r="B7" s="11">
        <v>2</v>
      </c>
      <c r="C7" s="43">
        <v>3</v>
      </c>
      <c r="D7" s="43">
        <v>4</v>
      </c>
      <c r="E7" s="12">
        <v>5</v>
      </c>
      <c r="H7" s="12">
        <v>3</v>
      </c>
      <c r="I7" s="12">
        <v>4</v>
      </c>
      <c r="J7" s="12">
        <v>5</v>
      </c>
    </row>
    <row r="8" spans="1:10" customFormat="1" ht="36" x14ac:dyDescent="0.25">
      <c r="A8" s="13" t="s">
        <v>9</v>
      </c>
      <c r="B8" s="13" t="s">
        <v>10</v>
      </c>
      <c r="C8" s="44">
        <v>7</v>
      </c>
      <c r="D8" s="44">
        <v>4</v>
      </c>
      <c r="E8" s="13">
        <v>3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customFormat="1" x14ac:dyDescent="0.25">
      <c r="A9" s="17" t="s">
        <v>11</v>
      </c>
      <c r="B9" s="17" t="s">
        <v>12</v>
      </c>
      <c r="C9" s="45">
        <v>4</v>
      </c>
      <c r="D9" s="45">
        <v>2</v>
      </c>
      <c r="E9" s="46">
        <v>2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customFormat="1" ht="24" x14ac:dyDescent="0.25">
      <c r="A10" s="19" t="s">
        <v>13</v>
      </c>
      <c r="B10" s="20" t="s">
        <v>14</v>
      </c>
      <c r="C10" s="47">
        <v>3</v>
      </c>
      <c r="D10" s="47">
        <v>2</v>
      </c>
      <c r="E10" s="48">
        <v>1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customFormat="1" x14ac:dyDescent="0.25">
      <c r="A11" s="17" t="s">
        <v>15</v>
      </c>
      <c r="B11" s="17" t="s">
        <v>16</v>
      </c>
      <c r="C11" s="45">
        <v>0</v>
      </c>
      <c r="D11" s="45">
        <v>0</v>
      </c>
      <c r="E11" s="46">
        <v>0</v>
      </c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customFormat="1" ht="24" customHeight="1" x14ac:dyDescent="0.25">
      <c r="A12" s="17" t="s">
        <v>17</v>
      </c>
      <c r="B12" s="17" t="s">
        <v>18</v>
      </c>
      <c r="C12" s="45">
        <v>0</v>
      </c>
      <c r="D12" s="45">
        <v>0</v>
      </c>
      <c r="E12" s="46">
        <v>0</v>
      </c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customFormat="1" x14ac:dyDescent="0.25">
      <c r="A13" s="17" t="s">
        <v>19</v>
      </c>
      <c r="B13" s="17" t="s">
        <v>20</v>
      </c>
      <c r="C13" s="45">
        <v>0</v>
      </c>
      <c r="D13" s="45">
        <v>0</v>
      </c>
      <c r="E13" s="46">
        <v>0</v>
      </c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customFormat="1" ht="24" x14ac:dyDescent="0.25">
      <c r="A14" s="17" t="s">
        <v>21</v>
      </c>
      <c r="B14" s="17" t="s">
        <v>22</v>
      </c>
      <c r="C14" s="45">
        <v>2</v>
      </c>
      <c r="D14" s="45">
        <v>2</v>
      </c>
      <c r="E14" s="46">
        <v>0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customFormat="1" x14ac:dyDescent="0.25">
      <c r="A15" s="17" t="s">
        <v>23</v>
      </c>
      <c r="B15" s="17" t="s">
        <v>24</v>
      </c>
      <c r="C15" s="45">
        <v>1</v>
      </c>
      <c r="D15" s="45">
        <v>0</v>
      </c>
      <c r="E15" s="46">
        <v>1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customFormat="1" ht="24" x14ac:dyDescent="0.25">
      <c r="A16" s="19" t="s">
        <v>25</v>
      </c>
      <c r="B16" s="17" t="s">
        <v>26</v>
      </c>
      <c r="C16" s="47">
        <v>0</v>
      </c>
      <c r="D16" s="47">
        <v>0</v>
      </c>
      <c r="E16" s="48">
        <v>0</v>
      </c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customFormat="1" ht="36" x14ac:dyDescent="0.25">
      <c r="A17" s="19" t="s">
        <v>27</v>
      </c>
      <c r="B17" s="17" t="s">
        <v>28</v>
      </c>
      <c r="C17" s="47">
        <v>0</v>
      </c>
      <c r="D17" s="47">
        <v>0</v>
      </c>
      <c r="E17" s="48">
        <v>0</v>
      </c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customFormat="1" ht="24" x14ac:dyDescent="0.25">
      <c r="A18" s="17" t="s">
        <v>29</v>
      </c>
      <c r="B18" s="17" t="s">
        <v>30</v>
      </c>
      <c r="C18" s="45">
        <v>0</v>
      </c>
      <c r="D18" s="45">
        <v>0</v>
      </c>
      <c r="E18" s="46">
        <v>0</v>
      </c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customFormat="1" ht="36" x14ac:dyDescent="0.25">
      <c r="A19" s="19" t="s">
        <v>31</v>
      </c>
      <c r="B19" s="19" t="s">
        <v>32</v>
      </c>
      <c r="C19" s="47">
        <v>0</v>
      </c>
      <c r="D19" s="47">
        <v>0</v>
      </c>
      <c r="E19" s="48">
        <v>0</v>
      </c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customFormat="1" ht="24" x14ac:dyDescent="0.25">
      <c r="A20" s="17" t="s">
        <v>33</v>
      </c>
      <c r="B20" s="17" t="s">
        <v>34</v>
      </c>
      <c r="C20" s="45">
        <v>0</v>
      </c>
      <c r="D20" s="45">
        <v>0</v>
      </c>
      <c r="E20" s="46">
        <v>0</v>
      </c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customFormat="1" x14ac:dyDescent="0.25">
      <c r="A21" s="19" t="s">
        <v>35</v>
      </c>
      <c r="B21" s="19" t="s">
        <v>36</v>
      </c>
      <c r="C21" s="47">
        <v>0</v>
      </c>
      <c r="D21" s="47">
        <v>0</v>
      </c>
      <c r="E21" s="48">
        <v>0</v>
      </c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customFormat="1" ht="24" x14ac:dyDescent="0.25">
      <c r="A22" s="19" t="s">
        <v>37</v>
      </c>
      <c r="B22" s="19" t="s">
        <v>38</v>
      </c>
      <c r="C22" s="47">
        <v>0</v>
      </c>
      <c r="D22" s="47">
        <v>0</v>
      </c>
      <c r="E22" s="48">
        <v>0</v>
      </c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customFormat="1" ht="24" x14ac:dyDescent="0.25">
      <c r="A23" s="13">
        <v>2</v>
      </c>
      <c r="B23" s="13" t="s">
        <v>39</v>
      </c>
      <c r="C23" s="44">
        <v>4</v>
      </c>
      <c r="D23" s="44">
        <v>2</v>
      </c>
      <c r="E23" s="49">
        <v>2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customFormat="1" x14ac:dyDescent="0.25">
      <c r="A24" s="19" t="s">
        <v>40</v>
      </c>
      <c r="B24" s="19" t="s">
        <v>41</v>
      </c>
      <c r="C24" s="47">
        <v>2</v>
      </c>
      <c r="D24" s="47">
        <v>1</v>
      </c>
      <c r="E24" s="48">
        <v>1</v>
      </c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customFormat="1" ht="24" x14ac:dyDescent="0.25">
      <c r="A25" s="19" t="s">
        <v>42</v>
      </c>
      <c r="B25" s="19" t="s">
        <v>43</v>
      </c>
      <c r="C25" s="47">
        <v>2</v>
      </c>
      <c r="D25" s="47">
        <v>1</v>
      </c>
      <c r="E25" s="48">
        <v>1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customFormat="1" ht="36" x14ac:dyDescent="0.25">
      <c r="A26" s="19" t="s">
        <v>44</v>
      </c>
      <c r="B26" s="19" t="s">
        <v>45</v>
      </c>
      <c r="C26" s="47">
        <v>1</v>
      </c>
      <c r="D26" s="47">
        <v>1</v>
      </c>
      <c r="E26" s="48">
        <v>0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customFormat="1" x14ac:dyDescent="0.25">
      <c r="A27" s="19" t="s">
        <v>46</v>
      </c>
      <c r="B27" s="19" t="s">
        <v>47</v>
      </c>
      <c r="C27" s="47">
        <v>1</v>
      </c>
      <c r="D27" s="47">
        <v>0</v>
      </c>
      <c r="E27" s="48">
        <v>1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customFormat="1" ht="24" x14ac:dyDescent="0.25">
      <c r="A28" s="13">
        <v>3</v>
      </c>
      <c r="B28" s="13" t="s">
        <v>48</v>
      </c>
      <c r="C28" s="44">
        <v>3</v>
      </c>
      <c r="D28" s="44">
        <v>2</v>
      </c>
      <c r="E28" s="13">
        <v>1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customFormat="1" x14ac:dyDescent="0.25">
      <c r="A29" s="23" t="s">
        <v>49</v>
      </c>
      <c r="B29" s="19" t="s">
        <v>50</v>
      </c>
      <c r="C29" s="47">
        <v>2</v>
      </c>
      <c r="D29" s="47">
        <v>1</v>
      </c>
      <c r="E29" s="48">
        <v>1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customFormat="1" ht="24" x14ac:dyDescent="0.25">
      <c r="A30" s="23" t="s">
        <v>51</v>
      </c>
      <c r="B30" s="19" t="s">
        <v>52</v>
      </c>
      <c r="C30" s="47">
        <v>1</v>
      </c>
      <c r="D30" s="47">
        <v>1</v>
      </c>
      <c r="E30" s="48">
        <v>0</v>
      </c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</row>
    <row r="31" spans="1:10" customFormat="1" ht="48" x14ac:dyDescent="0.25">
      <c r="A31" s="23" t="s">
        <v>53</v>
      </c>
      <c r="B31" s="19" t="s">
        <v>54</v>
      </c>
      <c r="C31" s="47">
        <v>1</v>
      </c>
      <c r="D31" s="47">
        <v>1</v>
      </c>
      <c r="E31" s="48">
        <v>0</v>
      </c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customFormat="1" x14ac:dyDescent="0.25">
      <c r="A32" s="23" t="s">
        <v>55</v>
      </c>
      <c r="B32" s="19" t="s">
        <v>56</v>
      </c>
      <c r="C32" s="47">
        <v>0</v>
      </c>
      <c r="D32" s="47">
        <v>0</v>
      </c>
      <c r="E32" s="48">
        <v>0</v>
      </c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customFormat="1" ht="72" x14ac:dyDescent="0.25">
      <c r="A33" s="23" t="s">
        <v>57</v>
      </c>
      <c r="B33" s="19" t="s">
        <v>58</v>
      </c>
      <c r="C33" s="47">
        <v>0</v>
      </c>
      <c r="D33" s="47">
        <v>0</v>
      </c>
      <c r="E33" s="48">
        <v>0</v>
      </c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customFormat="1" x14ac:dyDescent="0.25">
      <c r="A34" s="23" t="s">
        <v>59</v>
      </c>
      <c r="B34" s="19" t="s">
        <v>60</v>
      </c>
      <c r="C34" s="47">
        <v>0</v>
      </c>
      <c r="D34" s="47">
        <v>0</v>
      </c>
      <c r="E34" s="48">
        <v>0</v>
      </c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customFormat="1" x14ac:dyDescent="0.25">
      <c r="A35" s="23" t="s">
        <v>61</v>
      </c>
      <c r="B35" s="19" t="s">
        <v>62</v>
      </c>
      <c r="C35" s="47">
        <v>0</v>
      </c>
      <c r="D35" s="47">
        <v>0</v>
      </c>
      <c r="E35" s="48">
        <v>0</v>
      </c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customFormat="1" x14ac:dyDescent="0.25">
      <c r="A36" s="23" t="s">
        <v>63</v>
      </c>
      <c r="B36" s="19" t="s">
        <v>64</v>
      </c>
      <c r="C36" s="47">
        <v>0</v>
      </c>
      <c r="D36" s="47">
        <v>0</v>
      </c>
      <c r="E36" s="48">
        <v>0</v>
      </c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customFormat="1" x14ac:dyDescent="0.25">
      <c r="A37" s="23" t="s">
        <v>65</v>
      </c>
      <c r="B37" s="19" t="s">
        <v>66</v>
      </c>
      <c r="C37" s="47">
        <v>0</v>
      </c>
      <c r="D37" s="47">
        <v>0</v>
      </c>
      <c r="E37" s="48">
        <v>0</v>
      </c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customFormat="1" x14ac:dyDescent="0.25">
      <c r="A38" s="23" t="s">
        <v>67</v>
      </c>
      <c r="B38" s="19" t="s">
        <v>68</v>
      </c>
      <c r="C38" s="47">
        <v>0</v>
      </c>
      <c r="D38" s="47">
        <v>0</v>
      </c>
      <c r="E38" s="48">
        <v>0</v>
      </c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customFormat="1" x14ac:dyDescent="0.25">
      <c r="A39" s="25">
        <v>38779</v>
      </c>
      <c r="B39" s="19" t="s">
        <v>70</v>
      </c>
      <c r="C39" s="47">
        <v>0</v>
      </c>
      <c r="D39" s="47">
        <v>0</v>
      </c>
      <c r="E39" s="48">
        <v>0</v>
      </c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customFormat="1" ht="24" x14ac:dyDescent="0.25">
      <c r="A40" s="23" t="s">
        <v>71</v>
      </c>
      <c r="B40" s="19" t="s">
        <v>72</v>
      </c>
      <c r="C40" s="47">
        <v>0</v>
      </c>
      <c r="D40" s="47">
        <v>0</v>
      </c>
      <c r="E40" s="48">
        <v>0</v>
      </c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customFormat="1" ht="24" x14ac:dyDescent="0.25">
      <c r="A41" s="13">
        <v>4</v>
      </c>
      <c r="B41" s="13" t="s">
        <v>73</v>
      </c>
      <c r="C41" s="44">
        <v>0</v>
      </c>
      <c r="D41" s="44">
        <v>0</v>
      </c>
      <c r="E41" s="13">
        <v>0</v>
      </c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customFormat="1" ht="24" x14ac:dyDescent="0.25">
      <c r="A42" s="13">
        <v>5</v>
      </c>
      <c r="B42" s="13" t="s">
        <v>74</v>
      </c>
      <c r="C42" s="44">
        <v>0</v>
      </c>
      <c r="D42" s="44">
        <v>0</v>
      </c>
      <c r="E42" s="13">
        <v>0</v>
      </c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customFormat="1" ht="24" x14ac:dyDescent="0.25">
      <c r="A43" s="19" t="s">
        <v>75</v>
      </c>
      <c r="B43" s="19" t="s">
        <v>76</v>
      </c>
      <c r="C43" s="47">
        <v>0</v>
      </c>
      <c r="D43" s="47">
        <v>0</v>
      </c>
      <c r="E43" s="48">
        <v>0</v>
      </c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customFormat="1" x14ac:dyDescent="0.25">
      <c r="A44" s="13">
        <v>6</v>
      </c>
      <c r="B44" s="13" t="s">
        <v>77</v>
      </c>
      <c r="C44" s="44">
        <v>0</v>
      </c>
      <c r="D44" s="44">
        <v>0</v>
      </c>
      <c r="E44" s="13">
        <v>0</v>
      </c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customFormat="1" x14ac:dyDescent="0.25">
      <c r="A45" s="19" t="s">
        <v>78</v>
      </c>
      <c r="B45" s="19" t="s">
        <v>79</v>
      </c>
      <c r="C45" s="47">
        <v>0</v>
      </c>
      <c r="D45" s="47">
        <v>0</v>
      </c>
      <c r="E45" s="48">
        <v>0</v>
      </c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customFormat="1" x14ac:dyDescent="0.25">
      <c r="A46" s="19" t="s">
        <v>80</v>
      </c>
      <c r="B46" s="19" t="s">
        <v>81</v>
      </c>
      <c r="C46" s="47">
        <v>0</v>
      </c>
      <c r="D46" s="47">
        <v>0</v>
      </c>
      <c r="E46" s="48">
        <v>0</v>
      </c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customFormat="1" x14ac:dyDescent="0.25">
      <c r="A47" s="19" t="s">
        <v>82</v>
      </c>
      <c r="B47" s="19" t="s">
        <v>83</v>
      </c>
      <c r="C47" s="47">
        <v>0</v>
      </c>
      <c r="D47" s="47">
        <v>0</v>
      </c>
      <c r="E47" s="48">
        <v>0</v>
      </c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customFormat="1" ht="48" x14ac:dyDescent="0.25">
      <c r="A48" s="13">
        <v>7</v>
      </c>
      <c r="B48" s="13" t="s">
        <v>84</v>
      </c>
      <c r="C48" s="44">
        <v>0</v>
      </c>
      <c r="D48" s="44">
        <v>0</v>
      </c>
      <c r="E48" s="13">
        <v>0</v>
      </c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customFormat="1" x14ac:dyDescent="0.25">
      <c r="A49" s="13">
        <v>8</v>
      </c>
      <c r="B49" s="13" t="s">
        <v>85</v>
      </c>
      <c r="C49" s="44">
        <v>0</v>
      </c>
      <c r="D49" s="44">
        <v>0</v>
      </c>
      <c r="E49" s="13">
        <v>0</v>
      </c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customFormat="1" ht="24" x14ac:dyDescent="0.25">
      <c r="A50" s="19">
        <v>81</v>
      </c>
      <c r="B50" s="19" t="s">
        <v>87</v>
      </c>
      <c r="C50" s="47">
        <v>0</v>
      </c>
      <c r="D50" s="47">
        <v>0</v>
      </c>
      <c r="E50" s="48">
        <v>0</v>
      </c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customFormat="1" x14ac:dyDescent="0.25">
      <c r="A51" s="19" t="s">
        <v>88</v>
      </c>
      <c r="B51" s="19" t="s">
        <v>89</v>
      </c>
      <c r="C51" s="47">
        <v>0</v>
      </c>
      <c r="D51" s="47">
        <v>0</v>
      </c>
      <c r="E51" s="48">
        <v>0</v>
      </c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customFormat="1" x14ac:dyDescent="0.25">
      <c r="A52" s="19" t="s">
        <v>90</v>
      </c>
      <c r="B52" s="19" t="s">
        <v>91</v>
      </c>
      <c r="C52" s="47">
        <v>0</v>
      </c>
      <c r="D52" s="47">
        <v>0</v>
      </c>
      <c r="E52" s="48">
        <v>0</v>
      </c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customFormat="1" x14ac:dyDescent="0.25">
      <c r="A53" s="19" t="s">
        <v>92</v>
      </c>
      <c r="B53" s="19" t="s">
        <v>93</v>
      </c>
      <c r="C53" s="47">
        <v>0</v>
      </c>
      <c r="D53" s="47">
        <v>0</v>
      </c>
      <c r="E53" s="48">
        <v>0</v>
      </c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customFormat="1" x14ac:dyDescent="0.25">
      <c r="A54" s="19" t="s">
        <v>94</v>
      </c>
      <c r="B54" s="19" t="s">
        <v>95</v>
      </c>
      <c r="C54" s="47">
        <v>0</v>
      </c>
      <c r="D54" s="47">
        <v>0</v>
      </c>
      <c r="E54" s="48">
        <v>0</v>
      </c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customFormat="1" ht="24" x14ac:dyDescent="0.25">
      <c r="A55" s="13">
        <v>9</v>
      </c>
      <c r="B55" s="27" t="s">
        <v>96</v>
      </c>
      <c r="C55" s="50">
        <v>57</v>
      </c>
      <c r="D55" s="50">
        <v>30</v>
      </c>
      <c r="E55" s="51">
        <v>27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customFormat="1" ht="24" x14ac:dyDescent="0.25">
      <c r="A56" s="13">
        <v>10</v>
      </c>
      <c r="B56" s="13" t="s">
        <v>97</v>
      </c>
      <c r="C56" s="44">
        <v>0</v>
      </c>
      <c r="D56" s="44">
        <v>0</v>
      </c>
      <c r="E56" s="13">
        <v>0</v>
      </c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customFormat="1" ht="48" x14ac:dyDescent="0.25">
      <c r="A57" s="13">
        <v>11</v>
      </c>
      <c r="B57" s="13" t="s">
        <v>98</v>
      </c>
      <c r="C57" s="44">
        <v>0</v>
      </c>
      <c r="D57" s="44">
        <v>0</v>
      </c>
      <c r="E57" s="13">
        <v>0</v>
      </c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customFormat="1" x14ac:dyDescent="0.25">
      <c r="A58" s="13">
        <v>12</v>
      </c>
      <c r="B58" s="13" t="s">
        <v>99</v>
      </c>
      <c r="C58" s="44">
        <v>0</v>
      </c>
      <c r="D58" s="44">
        <v>0</v>
      </c>
      <c r="E58" s="13">
        <v>0</v>
      </c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</row>
    <row r="59" spans="1:10" customFormat="1" ht="24" x14ac:dyDescent="0.25">
      <c r="A59" s="28" t="s">
        <v>100</v>
      </c>
      <c r="B59" s="17" t="s">
        <v>101</v>
      </c>
      <c r="C59" s="47"/>
      <c r="D59" s="47">
        <v>0</v>
      </c>
      <c r="E59" s="48">
        <v>0</v>
      </c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customFormat="1" ht="24" x14ac:dyDescent="0.25">
      <c r="A60" s="28" t="s">
        <v>102</v>
      </c>
      <c r="B60" s="17" t="s">
        <v>103</v>
      </c>
      <c r="C60" s="47"/>
      <c r="D60" s="47">
        <v>0</v>
      </c>
      <c r="E60" s="48">
        <v>0</v>
      </c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customFormat="1" ht="24" x14ac:dyDescent="0.25">
      <c r="A61" s="13">
        <v>13</v>
      </c>
      <c r="B61" s="13" t="s">
        <v>104</v>
      </c>
      <c r="C61" s="44">
        <v>0</v>
      </c>
      <c r="D61" s="44">
        <v>0</v>
      </c>
      <c r="E61" s="13">
        <v>0</v>
      </c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customFormat="1" ht="24" x14ac:dyDescent="0.25">
      <c r="A62" s="13">
        <v>14</v>
      </c>
      <c r="B62" s="13" t="s">
        <v>105</v>
      </c>
      <c r="C62" s="44">
        <v>0</v>
      </c>
      <c r="D62" s="44">
        <v>0</v>
      </c>
      <c r="E62" s="13">
        <v>0</v>
      </c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customFormat="1" ht="36" x14ac:dyDescent="0.25">
      <c r="A63" s="13">
        <v>15</v>
      </c>
      <c r="B63" s="13" t="s">
        <v>106</v>
      </c>
      <c r="C63" s="52">
        <v>0</v>
      </c>
      <c r="D63" s="52">
        <v>0</v>
      </c>
      <c r="E63" s="51">
        <v>0</v>
      </c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customFormat="1" ht="36" x14ac:dyDescent="0.25">
      <c r="A64" s="13">
        <v>16</v>
      </c>
      <c r="B64" s="13" t="s">
        <v>107</v>
      </c>
      <c r="C64" s="52">
        <v>0</v>
      </c>
      <c r="D64" s="52">
        <v>0</v>
      </c>
      <c r="E64" s="51">
        <v>0</v>
      </c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customFormat="1" ht="36" x14ac:dyDescent="0.25">
      <c r="A65" s="13">
        <v>17</v>
      </c>
      <c r="B65" s="13" t="s">
        <v>108</v>
      </c>
      <c r="C65" s="52">
        <v>0</v>
      </c>
      <c r="D65" s="52">
        <v>0</v>
      </c>
      <c r="E65" s="51">
        <v>0</v>
      </c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customFormat="1" x14ac:dyDescent="0.25">
      <c r="A66" s="19" t="s">
        <v>109</v>
      </c>
      <c r="B66" s="19" t="s">
        <v>110</v>
      </c>
      <c r="C66" s="47">
        <v>0</v>
      </c>
      <c r="D66" s="47">
        <v>0</v>
      </c>
      <c r="E66" s="48">
        <v>0</v>
      </c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customFormat="1" x14ac:dyDescent="0.25">
      <c r="A67" s="19" t="s">
        <v>111</v>
      </c>
      <c r="B67" s="19" t="s">
        <v>112</v>
      </c>
      <c r="C67" s="47">
        <v>0</v>
      </c>
      <c r="D67" s="47">
        <v>0</v>
      </c>
      <c r="E67" s="48">
        <v>0</v>
      </c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customFormat="1" x14ac:dyDescent="0.25">
      <c r="A68" s="19" t="s">
        <v>113</v>
      </c>
      <c r="B68" s="19" t="s">
        <v>114</v>
      </c>
      <c r="C68" s="47">
        <v>0</v>
      </c>
      <c r="D68" s="47">
        <v>0</v>
      </c>
      <c r="E68" s="48">
        <v>0</v>
      </c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customFormat="1" x14ac:dyDescent="0.25">
      <c r="A69" s="19" t="s">
        <v>115</v>
      </c>
      <c r="B69" s="19" t="s">
        <v>116</v>
      </c>
      <c r="C69" s="47">
        <v>0</v>
      </c>
      <c r="D69" s="47">
        <v>0</v>
      </c>
      <c r="E69" s="48">
        <v>0</v>
      </c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customFormat="1" ht="24" x14ac:dyDescent="0.25">
      <c r="A70" s="13">
        <v>18</v>
      </c>
      <c r="B70" s="13" t="s">
        <v>117</v>
      </c>
      <c r="C70" s="44">
        <v>0</v>
      </c>
      <c r="D70" s="44">
        <v>0</v>
      </c>
      <c r="E70" s="13">
        <v>0</v>
      </c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customFormat="1" x14ac:dyDescent="0.25">
      <c r="A71" s="13">
        <v>19</v>
      </c>
      <c r="B71" s="13" t="s">
        <v>118</v>
      </c>
      <c r="C71" s="44">
        <v>0</v>
      </c>
      <c r="D71" s="44">
        <v>0</v>
      </c>
      <c r="E71" s="13">
        <v>0</v>
      </c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customFormat="1" ht="24" x14ac:dyDescent="0.25">
      <c r="A72" s="13">
        <v>20</v>
      </c>
      <c r="B72" s="13" t="s">
        <v>119</v>
      </c>
      <c r="C72" s="44">
        <v>0</v>
      </c>
      <c r="D72" s="44">
        <v>0</v>
      </c>
      <c r="E72" s="13">
        <v>0</v>
      </c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customFormat="1" ht="24" x14ac:dyDescent="0.25">
      <c r="A73" s="13">
        <v>21</v>
      </c>
      <c r="B73" s="13" t="s">
        <v>120</v>
      </c>
      <c r="C73" s="44">
        <v>0</v>
      </c>
      <c r="D73" s="44">
        <v>0</v>
      </c>
      <c r="E73" s="13">
        <v>0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customFormat="1" ht="24" x14ac:dyDescent="0.25">
      <c r="A74" s="19" t="s">
        <v>121</v>
      </c>
      <c r="B74" s="19" t="s">
        <v>122</v>
      </c>
      <c r="C74" s="47">
        <v>0</v>
      </c>
      <c r="D74" s="47">
        <v>0</v>
      </c>
      <c r="E74" s="48">
        <v>0</v>
      </c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customFormat="1" ht="24" x14ac:dyDescent="0.25">
      <c r="A75" s="13">
        <v>22</v>
      </c>
      <c r="B75" s="13" t="s">
        <v>123</v>
      </c>
      <c r="C75" s="44">
        <v>0</v>
      </c>
      <c r="D75" s="44">
        <v>0</v>
      </c>
      <c r="E75" s="13">
        <v>0</v>
      </c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customFormat="1" ht="36" x14ac:dyDescent="0.25">
      <c r="A76" s="19" t="s">
        <v>124</v>
      </c>
      <c r="B76" s="17" t="s">
        <v>125</v>
      </c>
      <c r="C76" s="47">
        <v>0</v>
      </c>
      <c r="D76" s="47">
        <v>0</v>
      </c>
      <c r="E76" s="48">
        <v>0</v>
      </c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customFormat="1" ht="36" x14ac:dyDescent="0.25">
      <c r="A77" s="13">
        <v>23</v>
      </c>
      <c r="B77" s="13" t="s">
        <v>126</v>
      </c>
      <c r="C77" s="52">
        <v>6</v>
      </c>
      <c r="D77" s="52">
        <v>5</v>
      </c>
      <c r="E77" s="51">
        <v>1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customFormat="1" ht="24" x14ac:dyDescent="0.25">
      <c r="A78" s="17" t="s">
        <v>127</v>
      </c>
      <c r="B78" s="17" t="s">
        <v>128</v>
      </c>
      <c r="C78" s="47">
        <v>5</v>
      </c>
      <c r="D78" s="47">
        <v>4</v>
      </c>
      <c r="E78" s="48">
        <v>1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customFormat="1" ht="36" x14ac:dyDescent="0.25">
      <c r="A79" s="17" t="s">
        <v>129</v>
      </c>
      <c r="B79" s="17" t="s">
        <v>130</v>
      </c>
      <c r="C79" s="47">
        <v>90</v>
      </c>
      <c r="D79" s="47">
        <v>70</v>
      </c>
      <c r="E79" s="48">
        <v>20</v>
      </c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customFormat="1" ht="36" x14ac:dyDescent="0.25">
      <c r="A80" s="17" t="s">
        <v>131</v>
      </c>
      <c r="B80" s="17" t="s">
        <v>132</v>
      </c>
      <c r="C80" s="47">
        <v>0</v>
      </c>
      <c r="D80" s="47">
        <v>0</v>
      </c>
      <c r="E80" s="48">
        <v>0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customFormat="1" ht="24" x14ac:dyDescent="0.25">
      <c r="A81" s="17" t="s">
        <v>133</v>
      </c>
      <c r="B81" s="17" t="s">
        <v>134</v>
      </c>
      <c r="C81" s="47">
        <v>1</v>
      </c>
      <c r="D81" s="47">
        <v>1</v>
      </c>
      <c r="E81" s="48">
        <v>0</v>
      </c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customFormat="1" ht="48" x14ac:dyDescent="0.25">
      <c r="A82" s="53">
        <v>36945</v>
      </c>
      <c r="B82" s="17" t="s">
        <v>136</v>
      </c>
      <c r="C82" s="47">
        <v>0</v>
      </c>
      <c r="D82" s="47">
        <v>0</v>
      </c>
      <c r="E82" s="48">
        <v>0</v>
      </c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customFormat="1" ht="24" x14ac:dyDescent="0.25">
      <c r="A83" s="13">
        <v>24</v>
      </c>
      <c r="B83" s="13" t="s">
        <v>137</v>
      </c>
      <c r="C83" s="54">
        <v>17</v>
      </c>
      <c r="D83" s="54">
        <v>15</v>
      </c>
      <c r="E83" s="13">
        <v>2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customFormat="1" x14ac:dyDescent="0.25">
      <c r="A84" s="23" t="s">
        <v>138</v>
      </c>
      <c r="B84" s="19" t="s">
        <v>12</v>
      </c>
      <c r="C84" s="55">
        <v>16</v>
      </c>
      <c r="D84" s="55">
        <v>14</v>
      </c>
      <c r="E84" s="48">
        <v>2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customFormat="1" ht="24" x14ac:dyDescent="0.25">
      <c r="A85" s="23" t="s">
        <v>139</v>
      </c>
      <c r="B85" s="19" t="s">
        <v>140</v>
      </c>
      <c r="C85" s="47">
        <v>1</v>
      </c>
      <c r="D85" s="47">
        <v>1</v>
      </c>
      <c r="E85" s="48">
        <v>0</v>
      </c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customFormat="1" ht="24" x14ac:dyDescent="0.25">
      <c r="A86" s="23" t="s">
        <v>141</v>
      </c>
      <c r="B86" s="19" t="s">
        <v>142</v>
      </c>
      <c r="C86" s="55">
        <v>1</v>
      </c>
      <c r="D86" s="55">
        <v>1</v>
      </c>
      <c r="E86" s="48">
        <v>0</v>
      </c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customFormat="1" x14ac:dyDescent="0.25">
      <c r="A87" s="23" t="s">
        <v>143</v>
      </c>
      <c r="B87" s="19" t="s">
        <v>12</v>
      </c>
      <c r="C87" s="55">
        <v>0</v>
      </c>
      <c r="D87" s="55">
        <v>0</v>
      </c>
      <c r="E87" s="48">
        <v>0</v>
      </c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customFormat="1" ht="24" x14ac:dyDescent="0.25">
      <c r="A88" s="23" t="s">
        <v>144</v>
      </c>
      <c r="B88" s="19" t="s">
        <v>145</v>
      </c>
      <c r="C88" s="55">
        <v>1</v>
      </c>
      <c r="D88" s="55">
        <v>1</v>
      </c>
      <c r="E88" s="48">
        <v>0</v>
      </c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customFormat="1" ht="24" x14ac:dyDescent="0.25">
      <c r="A89" s="23" t="s">
        <v>146</v>
      </c>
      <c r="B89" s="19" t="s">
        <v>147</v>
      </c>
      <c r="C89" s="55">
        <v>14</v>
      </c>
      <c r="D89" s="55">
        <v>12</v>
      </c>
      <c r="E89" s="48">
        <v>2</v>
      </c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customFormat="1" x14ac:dyDescent="0.25">
      <c r="A90" s="28" t="s">
        <v>148</v>
      </c>
      <c r="B90" s="19" t="s">
        <v>12</v>
      </c>
      <c r="C90" s="55">
        <v>14</v>
      </c>
      <c r="D90" s="55">
        <v>12</v>
      </c>
      <c r="E90" s="48">
        <v>2</v>
      </c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customFormat="1" ht="24" x14ac:dyDescent="0.25">
      <c r="A91" s="28" t="s">
        <v>149</v>
      </c>
      <c r="B91" s="19" t="s">
        <v>145</v>
      </c>
      <c r="C91" s="47"/>
      <c r="D91" s="47"/>
      <c r="E91" s="48">
        <v>0</v>
      </c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customFormat="1" ht="24" x14ac:dyDescent="0.25">
      <c r="A92" s="28" t="s">
        <v>150</v>
      </c>
      <c r="B92" s="32" t="s">
        <v>151</v>
      </c>
      <c r="C92" s="47"/>
      <c r="D92" s="47">
        <v>0</v>
      </c>
      <c r="E92" s="48">
        <v>0</v>
      </c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customFormat="1" x14ac:dyDescent="0.25">
      <c r="A93" s="28" t="s">
        <v>152</v>
      </c>
      <c r="B93" s="19" t="s">
        <v>12</v>
      </c>
      <c r="C93" s="47"/>
      <c r="D93" s="47">
        <v>0</v>
      </c>
      <c r="E93" s="48">
        <v>0</v>
      </c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customFormat="1" ht="24" x14ac:dyDescent="0.25">
      <c r="A94" s="28" t="s">
        <v>153</v>
      </c>
      <c r="B94" s="19" t="s">
        <v>145</v>
      </c>
      <c r="C94" s="47"/>
      <c r="D94" s="47">
        <v>0</v>
      </c>
      <c r="E94" s="48">
        <v>0</v>
      </c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customFormat="1" ht="24" x14ac:dyDescent="0.25">
      <c r="A95" s="28" t="s">
        <v>150</v>
      </c>
      <c r="B95" s="32" t="s">
        <v>155</v>
      </c>
      <c r="C95" s="47">
        <v>0</v>
      </c>
      <c r="D95" s="47">
        <v>0</v>
      </c>
      <c r="E95" s="48">
        <v>0</v>
      </c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customFormat="1" x14ac:dyDescent="0.25">
      <c r="A96" s="28" t="s">
        <v>156</v>
      </c>
      <c r="B96" s="19" t="s">
        <v>12</v>
      </c>
      <c r="C96" s="47">
        <v>0</v>
      </c>
      <c r="D96" s="47">
        <v>0</v>
      </c>
      <c r="E96" s="48">
        <v>0</v>
      </c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customFormat="1" ht="24" x14ac:dyDescent="0.25">
      <c r="A97" s="28" t="s">
        <v>157</v>
      </c>
      <c r="B97" s="19" t="s">
        <v>145</v>
      </c>
      <c r="C97" s="47"/>
      <c r="D97" s="47"/>
      <c r="E97" s="48">
        <v>0</v>
      </c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customFormat="1" ht="24" x14ac:dyDescent="0.25">
      <c r="A98" s="28" t="s">
        <v>158</v>
      </c>
      <c r="B98" s="32" t="s">
        <v>159</v>
      </c>
      <c r="C98" s="47">
        <v>0</v>
      </c>
      <c r="D98" s="47">
        <v>0</v>
      </c>
      <c r="E98" s="48">
        <v>0</v>
      </c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customFormat="1" x14ac:dyDescent="0.25">
      <c r="A99" s="28" t="s">
        <v>160</v>
      </c>
      <c r="B99" s="19" t="s">
        <v>12</v>
      </c>
      <c r="C99" s="47">
        <v>0</v>
      </c>
      <c r="D99" s="47">
        <v>0</v>
      </c>
      <c r="E99" s="48">
        <v>0</v>
      </c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customFormat="1" ht="24" x14ac:dyDescent="0.25">
      <c r="A100" s="28" t="s">
        <v>161</v>
      </c>
      <c r="B100" s="19" t="s">
        <v>145</v>
      </c>
      <c r="C100" s="47">
        <v>0</v>
      </c>
      <c r="D100" s="47">
        <v>0</v>
      </c>
      <c r="E100" s="48">
        <v>0</v>
      </c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customFormat="1" ht="24" x14ac:dyDescent="0.25">
      <c r="A101" s="28" t="s">
        <v>162</v>
      </c>
      <c r="B101" s="32" t="s">
        <v>163</v>
      </c>
      <c r="C101" s="47">
        <v>0</v>
      </c>
      <c r="D101" s="47">
        <v>0</v>
      </c>
      <c r="E101" s="48">
        <v>0</v>
      </c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customFormat="1" x14ac:dyDescent="0.25">
      <c r="A102" s="28" t="s">
        <v>164</v>
      </c>
      <c r="B102" s="19" t="s">
        <v>12</v>
      </c>
      <c r="C102" s="47">
        <v>0</v>
      </c>
      <c r="D102" s="47">
        <v>0</v>
      </c>
      <c r="E102" s="48">
        <v>0</v>
      </c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customFormat="1" ht="24" x14ac:dyDescent="0.25">
      <c r="A103" s="28" t="s">
        <v>165</v>
      </c>
      <c r="B103" s="19" t="s">
        <v>145</v>
      </c>
      <c r="C103" s="47">
        <v>0</v>
      </c>
      <c r="D103" s="47">
        <v>0</v>
      </c>
      <c r="E103" s="48">
        <v>0</v>
      </c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customFormat="1" ht="24" x14ac:dyDescent="0.25">
      <c r="A104" s="28" t="s">
        <v>166</v>
      </c>
      <c r="B104" s="32" t="s">
        <v>167</v>
      </c>
      <c r="C104" s="47">
        <v>2</v>
      </c>
      <c r="D104" s="47">
        <v>2</v>
      </c>
      <c r="E104" s="48">
        <v>0</v>
      </c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customFormat="1" x14ac:dyDescent="0.25">
      <c r="A105" s="28" t="s">
        <v>168</v>
      </c>
      <c r="B105" s="19" t="s">
        <v>12</v>
      </c>
      <c r="C105" s="47">
        <v>2</v>
      </c>
      <c r="D105" s="47">
        <v>2</v>
      </c>
      <c r="E105" s="48">
        <v>0</v>
      </c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customFormat="1" ht="24" x14ac:dyDescent="0.25">
      <c r="A106" s="28" t="s">
        <v>169</v>
      </c>
      <c r="B106" s="19" t="s">
        <v>145</v>
      </c>
      <c r="C106" s="47">
        <v>0</v>
      </c>
      <c r="D106" s="47">
        <v>0</v>
      </c>
      <c r="E106" s="48">
        <v>0</v>
      </c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customFormat="1" x14ac:dyDescent="0.25">
      <c r="A107" s="28" t="s">
        <v>170</v>
      </c>
      <c r="B107" s="17" t="s">
        <v>171</v>
      </c>
      <c r="C107" s="56">
        <v>0</v>
      </c>
      <c r="D107" s="56">
        <v>0</v>
      </c>
      <c r="E107" s="57">
        <v>0</v>
      </c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customFormat="1" ht="24" x14ac:dyDescent="0.25">
      <c r="A108" s="28" t="s">
        <v>172</v>
      </c>
      <c r="B108" s="17" t="s">
        <v>173</v>
      </c>
      <c r="C108" s="56">
        <v>0</v>
      </c>
      <c r="D108" s="56">
        <v>0</v>
      </c>
      <c r="E108" s="57">
        <v>0</v>
      </c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customFormat="1" ht="24" x14ac:dyDescent="0.25">
      <c r="A109" s="28" t="s">
        <v>174</v>
      </c>
      <c r="B109" s="17" t="s">
        <v>175</v>
      </c>
      <c r="C109" s="56">
        <v>16</v>
      </c>
      <c r="D109" s="56">
        <v>14</v>
      </c>
      <c r="E109" s="57">
        <v>2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customFormat="1" ht="24" x14ac:dyDescent="0.25">
      <c r="A110" s="28" t="s">
        <v>176</v>
      </c>
      <c r="B110" s="17" t="s">
        <v>177</v>
      </c>
      <c r="C110" s="56">
        <v>1</v>
      </c>
      <c r="D110" s="56">
        <v>1</v>
      </c>
      <c r="E110" s="57">
        <v>0</v>
      </c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customFormat="1" ht="36" x14ac:dyDescent="0.25">
      <c r="A111" s="13">
        <v>25</v>
      </c>
      <c r="B111" s="13" t="s">
        <v>178</v>
      </c>
      <c r="C111" s="44">
        <v>3</v>
      </c>
      <c r="D111" s="44">
        <v>2</v>
      </c>
      <c r="E111" s="13">
        <v>1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customFormat="1" x14ac:dyDescent="0.25">
      <c r="A112" s="23" t="s">
        <v>179</v>
      </c>
      <c r="B112" s="19" t="s">
        <v>180</v>
      </c>
      <c r="C112" s="47">
        <v>2</v>
      </c>
      <c r="D112" s="47">
        <v>1</v>
      </c>
      <c r="E112" s="48">
        <v>1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customFormat="1" ht="24" x14ac:dyDescent="0.25">
      <c r="A113" s="23" t="s">
        <v>181</v>
      </c>
      <c r="B113" s="19" t="s">
        <v>182</v>
      </c>
      <c r="C113" s="47">
        <v>1</v>
      </c>
      <c r="D113" s="47">
        <v>1</v>
      </c>
      <c r="E113" s="48">
        <v>0</v>
      </c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customFormat="1" x14ac:dyDescent="0.25">
      <c r="A114" s="13">
        <v>26</v>
      </c>
      <c r="B114" s="13" t="s">
        <v>183</v>
      </c>
      <c r="C114" s="44">
        <v>0</v>
      </c>
      <c r="D114" s="44"/>
      <c r="E114" s="13">
        <v>0</v>
      </c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customFormat="1" ht="24" x14ac:dyDescent="0.25">
      <c r="A115" s="23" t="s">
        <v>184</v>
      </c>
      <c r="B115" s="19" t="s">
        <v>185</v>
      </c>
      <c r="C115" s="47"/>
      <c r="D115" s="47"/>
      <c r="E115" s="48">
        <v>0</v>
      </c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customFormat="1" x14ac:dyDescent="0.25">
      <c r="A116" s="23" t="s">
        <v>186</v>
      </c>
      <c r="B116" s="19" t="s">
        <v>187</v>
      </c>
      <c r="C116" s="47"/>
      <c r="D116" s="47"/>
      <c r="E116" s="48">
        <v>0</v>
      </c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customFormat="1" ht="24" x14ac:dyDescent="0.25">
      <c r="A117" s="13">
        <v>27</v>
      </c>
      <c r="B117" s="13" t="s">
        <v>188</v>
      </c>
      <c r="C117" s="44">
        <v>0</v>
      </c>
      <c r="D117" s="44"/>
      <c r="E117" s="13">
        <v>0</v>
      </c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customFormat="1" ht="24" x14ac:dyDescent="0.25">
      <c r="A118" s="13">
        <v>28</v>
      </c>
      <c r="B118" s="13" t="s">
        <v>189</v>
      </c>
      <c r="C118" s="44">
        <v>0</v>
      </c>
      <c r="D118" s="44"/>
      <c r="E118" s="13">
        <v>0</v>
      </c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customFormat="1" ht="24" x14ac:dyDescent="0.25">
      <c r="A119" s="13">
        <v>29</v>
      </c>
      <c r="B119" s="13" t="s">
        <v>190</v>
      </c>
      <c r="C119" s="44">
        <v>0</v>
      </c>
      <c r="D119" s="44"/>
      <c r="E119" s="13">
        <v>0</v>
      </c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customFormat="1" ht="24" x14ac:dyDescent="0.25">
      <c r="A120" s="13">
        <v>30</v>
      </c>
      <c r="B120" s="13" t="s">
        <v>191</v>
      </c>
      <c r="C120" s="44">
        <v>0</v>
      </c>
      <c r="D120" s="44"/>
      <c r="E120" s="13">
        <v>0</v>
      </c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customFormat="1" ht="36" x14ac:dyDescent="0.25">
      <c r="A121" s="13">
        <v>31</v>
      </c>
      <c r="B121" s="13" t="s">
        <v>192</v>
      </c>
      <c r="C121" s="44">
        <v>0</v>
      </c>
      <c r="D121" s="44"/>
      <c r="E121" s="13">
        <v>0</v>
      </c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customFormat="1" ht="36" x14ac:dyDescent="0.25">
      <c r="A122" s="13">
        <v>32</v>
      </c>
      <c r="B122" s="13" t="s">
        <v>193</v>
      </c>
      <c r="C122" s="44">
        <v>6</v>
      </c>
      <c r="D122" s="44">
        <v>5</v>
      </c>
      <c r="E122" s="13">
        <v>1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customFormat="1" x14ac:dyDescent="0.25">
      <c r="A123" s="23" t="s">
        <v>194</v>
      </c>
      <c r="B123" s="19" t="s">
        <v>180</v>
      </c>
      <c r="C123" s="47">
        <v>6</v>
      </c>
      <c r="D123" s="47">
        <v>5</v>
      </c>
      <c r="E123" s="48">
        <v>1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customFormat="1" ht="24" x14ac:dyDescent="0.25">
      <c r="A124" s="23" t="s">
        <v>195</v>
      </c>
      <c r="B124" s="19" t="s">
        <v>196</v>
      </c>
      <c r="C124" s="47">
        <v>0</v>
      </c>
      <c r="D124" s="47">
        <v>0</v>
      </c>
      <c r="E124" s="48">
        <v>0</v>
      </c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customFormat="1" x14ac:dyDescent="0.25">
      <c r="A125" s="23"/>
      <c r="B125" s="34" t="s">
        <v>197</v>
      </c>
      <c r="C125" s="47">
        <v>0</v>
      </c>
      <c r="D125" s="47">
        <v>0</v>
      </c>
      <c r="E125" s="48">
        <v>0</v>
      </c>
      <c r="F125" s="15"/>
      <c r="G125" s="24"/>
      <c r="I125" s="22"/>
      <c r="J125" s="22"/>
    </row>
    <row r="126" spans="1:10" customFormat="1" x14ac:dyDescent="0.25">
      <c r="A126" s="23" t="s">
        <v>198</v>
      </c>
      <c r="B126" s="19" t="s">
        <v>199</v>
      </c>
      <c r="C126" s="47">
        <v>0</v>
      </c>
      <c r="D126" s="47">
        <v>0</v>
      </c>
      <c r="E126" s="48">
        <v>0</v>
      </c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customFormat="1" x14ac:dyDescent="0.25">
      <c r="A127" s="23" t="s">
        <v>200</v>
      </c>
      <c r="B127" s="19" t="s">
        <v>201</v>
      </c>
      <c r="C127" s="47">
        <v>0</v>
      </c>
      <c r="D127" s="47">
        <v>0</v>
      </c>
      <c r="E127" s="48">
        <v>0</v>
      </c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customFormat="1" x14ac:dyDescent="0.25">
      <c r="A128" s="23" t="s">
        <v>202</v>
      </c>
      <c r="B128" s="19" t="s">
        <v>203</v>
      </c>
      <c r="C128" s="47">
        <v>1</v>
      </c>
      <c r="D128" s="47">
        <v>1</v>
      </c>
      <c r="E128" s="48">
        <v>0</v>
      </c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customFormat="1" ht="24" x14ac:dyDescent="0.25">
      <c r="A129" s="19" t="s">
        <v>204</v>
      </c>
      <c r="B129" s="19" t="s">
        <v>205</v>
      </c>
      <c r="C129" s="47">
        <v>5</v>
      </c>
      <c r="D129" s="47">
        <v>4</v>
      </c>
      <c r="E129" s="48">
        <v>1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customFormat="1" x14ac:dyDescent="0.25">
      <c r="A130" s="19" t="s">
        <v>206</v>
      </c>
      <c r="B130" s="19" t="s">
        <v>207</v>
      </c>
      <c r="C130" s="47"/>
      <c r="D130" s="47"/>
      <c r="E130" s="48">
        <v>0</v>
      </c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customFormat="1" x14ac:dyDescent="0.25">
      <c r="A131" s="23" t="s">
        <v>208</v>
      </c>
      <c r="B131" s="19" t="s">
        <v>209</v>
      </c>
      <c r="C131" s="47">
        <v>5</v>
      </c>
      <c r="D131" s="47">
        <v>4</v>
      </c>
      <c r="E131" s="48">
        <v>1</v>
      </c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customFormat="1" x14ac:dyDescent="0.25">
      <c r="A132" s="23" t="s">
        <v>210</v>
      </c>
      <c r="B132" s="19" t="s">
        <v>211</v>
      </c>
      <c r="C132" s="47"/>
      <c r="D132" s="47"/>
      <c r="E132" s="48">
        <v>0</v>
      </c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customFormat="1" x14ac:dyDescent="0.25">
      <c r="A133" s="23" t="s">
        <v>212</v>
      </c>
      <c r="B133" s="19" t="s">
        <v>213</v>
      </c>
      <c r="C133" s="47">
        <v>0</v>
      </c>
      <c r="D133" s="47">
        <v>0</v>
      </c>
      <c r="E133" s="48">
        <v>0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customFormat="1" ht="24" x14ac:dyDescent="0.25">
      <c r="A134" s="13">
        <v>33</v>
      </c>
      <c r="B134" s="13" t="s">
        <v>214</v>
      </c>
      <c r="C134" s="44">
        <v>5</v>
      </c>
      <c r="D134" s="44">
        <v>4</v>
      </c>
      <c r="E134" s="13">
        <v>1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customFormat="1" x14ac:dyDescent="0.25">
      <c r="A135" s="23" t="s">
        <v>215</v>
      </c>
      <c r="B135" s="19" t="s">
        <v>216</v>
      </c>
      <c r="C135" s="47"/>
      <c r="D135" s="47"/>
      <c r="E135" s="48">
        <v>0</v>
      </c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customFormat="1" x14ac:dyDescent="0.25">
      <c r="A136" s="23" t="s">
        <v>217</v>
      </c>
      <c r="B136" s="19" t="s">
        <v>218</v>
      </c>
      <c r="C136" s="47">
        <v>5</v>
      </c>
      <c r="D136" s="47">
        <v>4</v>
      </c>
      <c r="E136" s="48">
        <v>1</v>
      </c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customFormat="1" x14ac:dyDescent="0.25">
      <c r="A137" s="23" t="s">
        <v>219</v>
      </c>
      <c r="B137" s="19" t="s">
        <v>220</v>
      </c>
      <c r="C137" s="47"/>
      <c r="D137" s="47"/>
      <c r="E137" s="48">
        <v>0</v>
      </c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customFormat="1" x14ac:dyDescent="0.25">
      <c r="A138" s="23" t="s">
        <v>221</v>
      </c>
      <c r="B138" s="19" t="s">
        <v>222</v>
      </c>
      <c r="C138" s="47">
        <v>0</v>
      </c>
      <c r="D138" s="47">
        <v>0</v>
      </c>
      <c r="E138" s="48">
        <v>0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customFormat="1" ht="36" x14ac:dyDescent="0.25">
      <c r="A139" s="13">
        <v>34</v>
      </c>
      <c r="B139" s="13" t="s">
        <v>223</v>
      </c>
      <c r="C139" s="44">
        <v>90</v>
      </c>
      <c r="D139" s="44">
        <v>70</v>
      </c>
      <c r="E139" s="13">
        <v>20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customFormat="1" x14ac:dyDescent="0.25">
      <c r="A140" s="23" t="s">
        <v>224</v>
      </c>
      <c r="B140" s="19" t="s">
        <v>180</v>
      </c>
      <c r="C140" s="47">
        <v>90</v>
      </c>
      <c r="D140" s="47">
        <v>70</v>
      </c>
      <c r="E140" s="48">
        <v>20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customFormat="1" ht="24" x14ac:dyDescent="0.25">
      <c r="A141" s="23" t="s">
        <v>225</v>
      </c>
      <c r="B141" s="19" t="s">
        <v>226</v>
      </c>
      <c r="C141" s="47">
        <v>0</v>
      </c>
      <c r="D141" s="47">
        <v>0</v>
      </c>
      <c r="E141" s="48">
        <v>0</v>
      </c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customFormat="1" ht="24" x14ac:dyDescent="0.25">
      <c r="A142" s="23"/>
      <c r="B142" s="34" t="s">
        <v>227</v>
      </c>
      <c r="C142" s="47">
        <v>90</v>
      </c>
      <c r="D142" s="47">
        <v>70</v>
      </c>
      <c r="E142" s="48">
        <v>20</v>
      </c>
      <c r="F142" s="15"/>
      <c r="G142" s="24"/>
      <c r="I142" s="22"/>
      <c r="J142" s="22"/>
    </row>
    <row r="143" spans="1:10" customFormat="1" x14ac:dyDescent="0.25">
      <c r="A143" s="23" t="s">
        <v>228</v>
      </c>
      <c r="B143" s="19" t="s">
        <v>229</v>
      </c>
      <c r="C143" s="47"/>
      <c r="D143" s="47"/>
      <c r="E143" s="48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customFormat="1" x14ac:dyDescent="0.25">
      <c r="A144" s="23" t="s">
        <v>230</v>
      </c>
      <c r="B144" s="19" t="s">
        <v>231</v>
      </c>
      <c r="C144" s="47">
        <v>90</v>
      </c>
      <c r="D144" s="47">
        <v>70</v>
      </c>
      <c r="E144" s="48">
        <v>20</v>
      </c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customFormat="1" x14ac:dyDescent="0.25">
      <c r="A145" s="23" t="s">
        <v>232</v>
      </c>
      <c r="B145" s="19" t="s">
        <v>233</v>
      </c>
      <c r="C145" s="47"/>
      <c r="D145" s="47"/>
      <c r="E145" s="48">
        <v>0</v>
      </c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customFormat="1" x14ac:dyDescent="0.25">
      <c r="A146" s="23" t="s">
        <v>234</v>
      </c>
      <c r="B146" s="19" t="s">
        <v>235</v>
      </c>
      <c r="C146" s="47">
        <v>0</v>
      </c>
      <c r="D146" s="47">
        <v>0</v>
      </c>
      <c r="E146" s="48">
        <v>0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customFormat="1" ht="24" x14ac:dyDescent="0.25">
      <c r="A147" s="13">
        <v>35</v>
      </c>
      <c r="B147" s="13" t="s">
        <v>236</v>
      </c>
      <c r="C147" s="44">
        <v>90</v>
      </c>
      <c r="D147" s="44">
        <v>70</v>
      </c>
      <c r="E147" s="13">
        <v>20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customFormat="1" x14ac:dyDescent="0.25">
      <c r="A148" s="23" t="s">
        <v>237</v>
      </c>
      <c r="B148" s="19" t="s">
        <v>216</v>
      </c>
      <c r="C148" s="47"/>
      <c r="D148" s="47"/>
      <c r="E148" s="48">
        <v>0</v>
      </c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customFormat="1" x14ac:dyDescent="0.25">
      <c r="A149" s="23" t="s">
        <v>238</v>
      </c>
      <c r="B149" s="19" t="s">
        <v>218</v>
      </c>
      <c r="C149" s="47">
        <v>90</v>
      </c>
      <c r="D149" s="47">
        <v>70</v>
      </c>
      <c r="E149" s="48">
        <v>20</v>
      </c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customFormat="1" x14ac:dyDescent="0.25">
      <c r="A150" s="23" t="s">
        <v>239</v>
      </c>
      <c r="B150" s="19" t="s">
        <v>220</v>
      </c>
      <c r="C150" s="47"/>
      <c r="D150" s="56"/>
      <c r="E150" s="57">
        <v>0</v>
      </c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customFormat="1" x14ac:dyDescent="0.25">
      <c r="A151" s="23" t="s">
        <v>240</v>
      </c>
      <c r="B151" s="19" t="s">
        <v>222</v>
      </c>
      <c r="C151" s="47">
        <v>0</v>
      </c>
      <c r="D151" s="56">
        <v>0</v>
      </c>
      <c r="E151" s="57">
        <v>0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customFormat="1" ht="36" x14ac:dyDescent="0.25">
      <c r="A152" s="13">
        <v>36</v>
      </c>
      <c r="B152" s="13" t="s">
        <v>241</v>
      </c>
      <c r="C152" s="58">
        <v>3</v>
      </c>
      <c r="D152" s="59">
        <v>2</v>
      </c>
      <c r="E152" s="51">
        <v>1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customFormat="1" x14ac:dyDescent="0.25">
      <c r="A153" s="28" t="s">
        <v>242</v>
      </c>
      <c r="B153" s="17" t="s">
        <v>180</v>
      </c>
      <c r="C153" s="60">
        <v>2</v>
      </c>
      <c r="D153" s="59">
        <v>1</v>
      </c>
      <c r="E153" s="57">
        <v>1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customFormat="1" ht="24" x14ac:dyDescent="0.25">
      <c r="A154" s="28" t="s">
        <v>243</v>
      </c>
      <c r="B154" s="17" t="s">
        <v>226</v>
      </c>
      <c r="C154" s="60">
        <v>1</v>
      </c>
      <c r="D154" s="59">
        <v>1</v>
      </c>
      <c r="E154" s="57">
        <v>0</v>
      </c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customFormat="1" x14ac:dyDescent="0.25">
      <c r="A155" s="28" t="s">
        <v>244</v>
      </c>
      <c r="B155" s="17" t="s">
        <v>245</v>
      </c>
      <c r="C155" s="61">
        <v>0</v>
      </c>
      <c r="D155" s="59">
        <v>0</v>
      </c>
      <c r="E155" s="57">
        <v>0</v>
      </c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customFormat="1" x14ac:dyDescent="0.25">
      <c r="A156" s="28" t="s">
        <v>246</v>
      </c>
      <c r="B156" s="17" t="s">
        <v>247</v>
      </c>
      <c r="C156" s="62">
        <v>2</v>
      </c>
      <c r="D156" s="56">
        <v>1</v>
      </c>
      <c r="E156" s="57">
        <v>1</v>
      </c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customFormat="1" x14ac:dyDescent="0.25">
      <c r="A157" s="28" t="s">
        <v>248</v>
      </c>
      <c r="B157" s="17" t="s">
        <v>249</v>
      </c>
      <c r="C157" s="62">
        <v>1</v>
      </c>
      <c r="D157" s="56">
        <v>1</v>
      </c>
      <c r="E157" s="57">
        <v>0</v>
      </c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customFormat="1" x14ac:dyDescent="0.25">
      <c r="A158" s="28"/>
      <c r="B158" s="32" t="s">
        <v>250</v>
      </c>
      <c r="C158" s="47">
        <v>1</v>
      </c>
      <c r="D158" s="56">
        <v>1</v>
      </c>
      <c r="E158" s="57">
        <v>0</v>
      </c>
      <c r="F158" s="15"/>
      <c r="G158" s="29"/>
      <c r="I158" s="22"/>
      <c r="J158" s="22"/>
    </row>
    <row r="159" spans="1:10" customFormat="1" x14ac:dyDescent="0.25">
      <c r="A159" s="28" t="s">
        <v>251</v>
      </c>
      <c r="B159" s="17" t="s">
        <v>252</v>
      </c>
      <c r="C159" s="60">
        <v>1</v>
      </c>
      <c r="D159" s="59">
        <v>1</v>
      </c>
      <c r="E159" s="57">
        <v>0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customFormat="1" x14ac:dyDescent="0.25">
      <c r="A160" s="28" t="s">
        <v>253</v>
      </c>
      <c r="B160" s="17" t="s">
        <v>254</v>
      </c>
      <c r="C160" s="60">
        <v>2</v>
      </c>
      <c r="D160" s="60">
        <v>1</v>
      </c>
      <c r="E160" s="48">
        <v>1</v>
      </c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customFormat="1" ht="24" x14ac:dyDescent="0.25">
      <c r="A161" s="13">
        <v>37</v>
      </c>
      <c r="B161" s="13" t="s">
        <v>255</v>
      </c>
      <c r="C161" s="58">
        <v>3</v>
      </c>
      <c r="D161" s="58">
        <v>1</v>
      </c>
      <c r="E161" s="13">
        <v>2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customFormat="1" ht="24" x14ac:dyDescent="0.25">
      <c r="A162" s="23" t="s">
        <v>256</v>
      </c>
      <c r="B162" s="19" t="s">
        <v>257</v>
      </c>
      <c r="C162" s="60">
        <v>3</v>
      </c>
      <c r="D162" s="60">
        <v>1</v>
      </c>
      <c r="E162" s="48">
        <v>2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customFormat="1" ht="24" x14ac:dyDescent="0.25">
      <c r="A163" s="13">
        <v>38</v>
      </c>
      <c r="B163" s="13" t="s">
        <v>258</v>
      </c>
      <c r="C163" s="58">
        <v>4</v>
      </c>
      <c r="D163" s="14" t="s">
        <v>259</v>
      </c>
      <c r="E163" s="14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customFormat="1" ht="24" x14ac:dyDescent="0.25">
      <c r="A164" s="23" t="s">
        <v>260</v>
      </c>
      <c r="B164" s="19" t="s">
        <v>261</v>
      </c>
      <c r="C164" s="60">
        <v>3</v>
      </c>
      <c r="D164" s="22" t="s">
        <v>259</v>
      </c>
      <c r="E164" s="22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customFormat="1" ht="24" x14ac:dyDescent="0.25">
      <c r="A165" s="13">
        <v>39</v>
      </c>
      <c r="B165" s="13" t="s">
        <v>262</v>
      </c>
      <c r="C165" s="44">
        <v>0</v>
      </c>
      <c r="D165" s="44">
        <v>0</v>
      </c>
      <c r="E165" s="13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customFormat="1" x14ac:dyDescent="0.25">
      <c r="A166" s="23" t="s">
        <v>263</v>
      </c>
      <c r="B166" s="19" t="s">
        <v>264</v>
      </c>
      <c r="C166" s="47">
        <v>0</v>
      </c>
      <c r="D166" s="47">
        <v>0</v>
      </c>
      <c r="E166" s="48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customFormat="1" x14ac:dyDescent="0.25">
      <c r="A167" s="23" t="s">
        <v>265</v>
      </c>
      <c r="B167" s="19" t="s">
        <v>266</v>
      </c>
      <c r="C167" s="47">
        <v>0</v>
      </c>
      <c r="D167" s="47">
        <v>0</v>
      </c>
      <c r="E167" s="48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customFormat="1" ht="24" x14ac:dyDescent="0.25">
      <c r="A168" s="23" t="s">
        <v>267</v>
      </c>
      <c r="B168" s="19" t="s">
        <v>268</v>
      </c>
      <c r="C168" s="47">
        <v>0</v>
      </c>
      <c r="D168" s="47">
        <v>0</v>
      </c>
      <c r="E168" s="48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customFormat="1" ht="24" x14ac:dyDescent="0.25">
      <c r="A169" s="13">
        <v>40</v>
      </c>
      <c r="B169" s="13" t="s">
        <v>269</v>
      </c>
      <c r="C169" s="44">
        <v>0</v>
      </c>
      <c r="D169" s="44"/>
      <c r="E169" s="13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customFormat="1" ht="24" x14ac:dyDescent="0.25">
      <c r="A170" s="28" t="s">
        <v>270</v>
      </c>
      <c r="B170" s="17" t="s">
        <v>271</v>
      </c>
      <c r="C170" s="63"/>
      <c r="D170" s="63"/>
      <c r="E170" s="64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customFormat="1" ht="36" x14ac:dyDescent="0.25">
      <c r="A171" s="13">
        <v>41</v>
      </c>
      <c r="B171" s="13" t="s">
        <v>272</v>
      </c>
      <c r="C171" s="44">
        <v>0</v>
      </c>
      <c r="D171" s="44"/>
      <c r="E171" s="13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customFormat="1" ht="36" x14ac:dyDescent="0.25">
      <c r="A172" s="13">
        <v>42</v>
      </c>
      <c r="B172" s="13" t="s">
        <v>273</v>
      </c>
      <c r="C172" s="44">
        <v>0</v>
      </c>
      <c r="D172" s="44"/>
      <c r="E172" s="13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customFormat="1" ht="36" x14ac:dyDescent="0.25">
      <c r="A173" s="23" t="s">
        <v>274</v>
      </c>
      <c r="B173" s="19" t="s">
        <v>275</v>
      </c>
      <c r="C173" s="47"/>
      <c r="D173" s="47"/>
      <c r="E173" s="48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customFormat="1" ht="48" x14ac:dyDescent="0.25">
      <c r="A174" s="13">
        <v>43</v>
      </c>
      <c r="B174" s="13" t="s">
        <v>276</v>
      </c>
      <c r="C174" s="44"/>
      <c r="D174" s="44"/>
      <c r="E174" s="13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customFormat="1" ht="36" x14ac:dyDescent="0.25">
      <c r="A175" s="13">
        <v>44</v>
      </c>
      <c r="B175" s="13" t="s">
        <v>277</v>
      </c>
      <c r="C175" s="44"/>
      <c r="D175" s="44"/>
      <c r="E175" s="13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customFormat="1" ht="36" x14ac:dyDescent="0.25">
      <c r="A176" s="23" t="s">
        <v>278</v>
      </c>
      <c r="B176" s="19" t="s">
        <v>279</v>
      </c>
      <c r="C176" s="47"/>
      <c r="D176" s="47"/>
      <c r="E176" s="48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customFormat="1" ht="24" x14ac:dyDescent="0.25">
      <c r="A177" s="13">
        <v>45</v>
      </c>
      <c r="B177" s="13" t="s">
        <v>280</v>
      </c>
      <c r="C177" s="44">
        <v>1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customFormat="1" x14ac:dyDescent="0.25">
      <c r="A178" s="23" t="s">
        <v>281</v>
      </c>
      <c r="B178" s="19" t="s">
        <v>282</v>
      </c>
      <c r="C178" s="47">
        <v>1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customFormat="1" x14ac:dyDescent="0.25">
      <c r="A179" s="23" t="s">
        <v>283</v>
      </c>
      <c r="B179" s="19" t="s">
        <v>284</v>
      </c>
      <c r="C179" s="47">
        <v>0</v>
      </c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customFormat="1" ht="24" x14ac:dyDescent="0.25">
      <c r="A180" s="35">
        <v>46</v>
      </c>
      <c r="B180" s="13" t="s">
        <v>285</v>
      </c>
      <c r="C180" s="44">
        <v>2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customFormat="1" ht="24" x14ac:dyDescent="0.25">
      <c r="A181" s="35" t="s">
        <v>286</v>
      </c>
      <c r="B181" s="13" t="s">
        <v>287</v>
      </c>
      <c r="C181" s="44"/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customFormat="1" ht="36" x14ac:dyDescent="0.25">
      <c r="A182" s="35">
        <v>47</v>
      </c>
      <c r="B182" s="13" t="s">
        <v>288</v>
      </c>
      <c r="C182" s="58">
        <v>2</v>
      </c>
      <c r="D182" s="58">
        <v>1</v>
      </c>
      <c r="E182" s="49">
        <v>1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customFormat="1" ht="24" x14ac:dyDescent="0.25">
      <c r="A183" s="23" t="s">
        <v>289</v>
      </c>
      <c r="B183" s="19" t="s">
        <v>290</v>
      </c>
      <c r="C183" s="48">
        <v>0</v>
      </c>
      <c r="D183" s="47">
        <v>0</v>
      </c>
      <c r="E183" s="48">
        <v>0</v>
      </c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customFormat="1" ht="36" x14ac:dyDescent="0.25">
      <c r="A184" s="23" t="s">
        <v>291</v>
      </c>
      <c r="B184" s="19" t="s">
        <v>292</v>
      </c>
      <c r="C184" s="48">
        <v>0</v>
      </c>
      <c r="D184" s="47">
        <v>0</v>
      </c>
      <c r="E184" s="48">
        <v>0</v>
      </c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customFormat="1" ht="24" x14ac:dyDescent="0.25">
      <c r="A185" s="23" t="s">
        <v>293</v>
      </c>
      <c r="B185" s="19" t="s">
        <v>294</v>
      </c>
      <c r="C185" s="48">
        <v>0</v>
      </c>
      <c r="D185" s="47">
        <v>0</v>
      </c>
      <c r="E185" s="48">
        <v>0</v>
      </c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customFormat="1" ht="24" x14ac:dyDescent="0.25">
      <c r="A186" s="23" t="s">
        <v>295</v>
      </c>
      <c r="B186" s="19" t="s">
        <v>296</v>
      </c>
      <c r="C186" s="48">
        <v>0</v>
      </c>
      <c r="D186" s="47">
        <v>0</v>
      </c>
      <c r="E186" s="48">
        <v>0</v>
      </c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customFormat="1" ht="24" x14ac:dyDescent="0.25">
      <c r="A187" s="23" t="s">
        <v>297</v>
      </c>
      <c r="B187" s="19" t="s">
        <v>298</v>
      </c>
      <c r="C187" s="48">
        <v>0</v>
      </c>
      <c r="D187" s="47">
        <v>0</v>
      </c>
      <c r="E187" s="48">
        <v>0</v>
      </c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customFormat="1" ht="24" x14ac:dyDescent="0.25">
      <c r="A188" s="23" t="s">
        <v>299</v>
      </c>
      <c r="B188" s="19" t="s">
        <v>300</v>
      </c>
      <c r="C188" s="48">
        <v>0</v>
      </c>
      <c r="D188" s="47">
        <v>0</v>
      </c>
      <c r="E188" s="48">
        <v>0</v>
      </c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customFormat="1" x14ac:dyDescent="0.25">
      <c r="A189" s="23" t="s">
        <v>301</v>
      </c>
      <c r="B189" s="19" t="s">
        <v>302</v>
      </c>
      <c r="C189" s="55">
        <v>0</v>
      </c>
      <c r="D189" s="55">
        <v>0</v>
      </c>
      <c r="E189" s="48">
        <v>0</v>
      </c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customFormat="1" x14ac:dyDescent="0.25">
      <c r="A190" s="23" t="s">
        <v>303</v>
      </c>
      <c r="B190" s="19" t="s">
        <v>304</v>
      </c>
      <c r="C190" s="47">
        <v>0</v>
      </c>
      <c r="D190" s="47"/>
      <c r="E190" s="48">
        <v>0</v>
      </c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customFormat="1" x14ac:dyDescent="0.25">
      <c r="A191" s="23" t="s">
        <v>305</v>
      </c>
      <c r="B191" s="19" t="s">
        <v>306</v>
      </c>
      <c r="C191" s="47">
        <v>0</v>
      </c>
      <c r="D191" s="47">
        <v>0</v>
      </c>
      <c r="E191" s="48">
        <v>0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customFormat="1" x14ac:dyDescent="0.25">
      <c r="A192" s="23" t="s">
        <v>307</v>
      </c>
      <c r="B192" s="19" t="s">
        <v>308</v>
      </c>
      <c r="C192" s="47">
        <v>0</v>
      </c>
      <c r="D192" s="47">
        <v>0</v>
      </c>
      <c r="E192" s="48">
        <v>0</v>
      </c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customFormat="1" ht="24" x14ac:dyDescent="0.25">
      <c r="A193" s="23" t="s">
        <v>309</v>
      </c>
      <c r="B193" s="19" t="s">
        <v>310</v>
      </c>
      <c r="C193" s="47">
        <v>0</v>
      </c>
      <c r="D193" s="47">
        <v>0</v>
      </c>
      <c r="E193" s="48">
        <v>0</v>
      </c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customFormat="1" x14ac:dyDescent="0.25">
      <c r="A194" s="23" t="s">
        <v>311</v>
      </c>
      <c r="B194" s="19" t="s">
        <v>312</v>
      </c>
      <c r="C194" s="47">
        <v>2</v>
      </c>
      <c r="D194" s="47">
        <v>1</v>
      </c>
      <c r="E194" s="48">
        <v>1</v>
      </c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customFormat="1" ht="24" x14ac:dyDescent="0.25">
      <c r="A195" s="23" t="s">
        <v>313</v>
      </c>
      <c r="B195" s="19" t="s">
        <v>314</v>
      </c>
      <c r="C195" s="48">
        <v>0</v>
      </c>
      <c r="D195" s="47">
        <v>0</v>
      </c>
      <c r="E195" s="48">
        <v>0</v>
      </c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customFormat="1" x14ac:dyDescent="0.25">
      <c r="A196" s="23" t="s">
        <v>315</v>
      </c>
      <c r="B196" s="19" t="s">
        <v>316</v>
      </c>
      <c r="C196" s="48">
        <v>0</v>
      </c>
      <c r="D196" s="47">
        <v>0</v>
      </c>
      <c r="E196" s="48">
        <v>0</v>
      </c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customFormat="1" x14ac:dyDescent="0.25">
      <c r="A197" s="23" t="s">
        <v>317</v>
      </c>
      <c r="B197" s="19" t="s">
        <v>318</v>
      </c>
      <c r="C197" s="48">
        <v>0</v>
      </c>
      <c r="D197" s="48">
        <v>0</v>
      </c>
      <c r="E197" s="48">
        <v>0</v>
      </c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customFormat="1" x14ac:dyDescent="0.25">
      <c r="A198" s="23" t="s">
        <v>319</v>
      </c>
      <c r="B198" s="19" t="s">
        <v>320</v>
      </c>
      <c r="C198" s="48">
        <v>0</v>
      </c>
      <c r="D198" s="48">
        <v>0</v>
      </c>
      <c r="E198" s="48">
        <v>0</v>
      </c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customFormat="1" ht="24" x14ac:dyDescent="0.25">
      <c r="A199" s="23" t="s">
        <v>321</v>
      </c>
      <c r="B199" s="19" t="s">
        <v>322</v>
      </c>
      <c r="C199" s="48">
        <v>0</v>
      </c>
      <c r="D199" s="48">
        <v>0</v>
      </c>
      <c r="E199" s="48">
        <v>0</v>
      </c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customFormat="1" x14ac:dyDescent="0.25">
      <c r="A200" s="23" t="s">
        <v>323</v>
      </c>
      <c r="B200" s="19" t="s">
        <v>324</v>
      </c>
      <c r="C200" s="48">
        <v>0</v>
      </c>
      <c r="D200" s="48">
        <v>0</v>
      </c>
      <c r="E200" s="48">
        <v>0</v>
      </c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customFormat="1" x14ac:dyDescent="0.25">
      <c r="A201" s="23" t="s">
        <v>325</v>
      </c>
      <c r="B201" s="19" t="s">
        <v>326</v>
      </c>
      <c r="C201" s="48">
        <v>0</v>
      </c>
      <c r="D201" s="48">
        <v>0</v>
      </c>
      <c r="E201" s="48">
        <v>0</v>
      </c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customFormat="1" ht="24" x14ac:dyDescent="0.25">
      <c r="A202" s="23" t="s">
        <v>327</v>
      </c>
      <c r="B202" s="19" t="s">
        <v>328</v>
      </c>
      <c r="C202" s="48">
        <v>0</v>
      </c>
      <c r="D202" s="48">
        <v>0</v>
      </c>
      <c r="E202" s="48">
        <v>0</v>
      </c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customFormat="1" x14ac:dyDescent="0.25">
      <c r="A203" s="23" t="s">
        <v>329</v>
      </c>
      <c r="B203" s="19" t="s">
        <v>330</v>
      </c>
      <c r="C203" s="48">
        <v>0</v>
      </c>
      <c r="D203" s="48">
        <v>0</v>
      </c>
      <c r="E203" s="48">
        <v>0</v>
      </c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customFormat="1" x14ac:dyDescent="0.25">
      <c r="A204" s="23" t="s">
        <v>331</v>
      </c>
      <c r="B204" s="19" t="s">
        <v>332</v>
      </c>
      <c r="C204" s="48">
        <v>0</v>
      </c>
      <c r="D204" s="48">
        <v>0</v>
      </c>
      <c r="E204" s="48">
        <v>0</v>
      </c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customFormat="1" x14ac:dyDescent="0.25">
      <c r="A205" s="23" t="s">
        <v>333</v>
      </c>
      <c r="B205" s="19" t="s">
        <v>334</v>
      </c>
      <c r="C205" s="48">
        <v>0</v>
      </c>
      <c r="D205" s="48">
        <v>0</v>
      </c>
      <c r="E205" s="48">
        <v>0</v>
      </c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customFormat="1" ht="48" x14ac:dyDescent="0.25">
      <c r="A206" s="23" t="s">
        <v>335</v>
      </c>
      <c r="B206" s="19" t="s">
        <v>336</v>
      </c>
      <c r="C206" s="48">
        <v>0</v>
      </c>
      <c r="D206" s="48">
        <v>0</v>
      </c>
      <c r="E206" s="48">
        <v>0</v>
      </c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customFormat="1" ht="36" x14ac:dyDescent="0.25">
      <c r="A207" s="23" t="s">
        <v>337</v>
      </c>
      <c r="B207" s="19" t="s">
        <v>338</v>
      </c>
      <c r="C207" s="48">
        <v>0</v>
      </c>
      <c r="D207" s="48">
        <v>0</v>
      </c>
      <c r="E207" s="48">
        <v>0</v>
      </c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customFormat="1" ht="24" x14ac:dyDescent="0.25">
      <c r="A208" s="23" t="s">
        <v>339</v>
      </c>
      <c r="B208" s="19" t="s">
        <v>340</v>
      </c>
      <c r="C208" s="48">
        <v>0</v>
      </c>
      <c r="D208" s="48">
        <v>0</v>
      </c>
      <c r="E208" s="48">
        <v>0</v>
      </c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customFormat="1" ht="48" x14ac:dyDescent="0.25">
      <c r="A209" s="23" t="s">
        <v>341</v>
      </c>
      <c r="B209" s="19" t="s">
        <v>342</v>
      </c>
      <c r="C209" s="48">
        <v>0</v>
      </c>
      <c r="D209" s="48">
        <v>0</v>
      </c>
      <c r="E209" s="48">
        <v>0</v>
      </c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customFormat="1" ht="60" x14ac:dyDescent="0.25">
      <c r="A210" s="23" t="s">
        <v>343</v>
      </c>
      <c r="B210" s="19" t="s">
        <v>344</v>
      </c>
      <c r="C210" s="48">
        <v>0</v>
      </c>
      <c r="D210" s="48">
        <v>0</v>
      </c>
      <c r="E210" s="48">
        <v>0</v>
      </c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customFormat="1" x14ac:dyDescent="0.25">
      <c r="A211" s="23" t="s">
        <v>345</v>
      </c>
      <c r="B211" s="19" t="s">
        <v>346</v>
      </c>
      <c r="C211" s="48">
        <v>0</v>
      </c>
      <c r="D211" s="48">
        <v>0</v>
      </c>
      <c r="E211" s="48">
        <v>0</v>
      </c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customFormat="1" x14ac:dyDescent="0.25">
      <c r="A212" s="23" t="s">
        <v>347</v>
      </c>
      <c r="B212" s="19" t="s">
        <v>348</v>
      </c>
      <c r="C212" s="48">
        <v>0</v>
      </c>
      <c r="D212" s="48">
        <v>0</v>
      </c>
      <c r="E212" s="48">
        <v>0</v>
      </c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customFormat="1" x14ac:dyDescent="0.25">
      <c r="A213" s="23" t="s">
        <v>349</v>
      </c>
      <c r="B213" s="19" t="s">
        <v>350</v>
      </c>
      <c r="C213" s="47"/>
      <c r="D213" s="47"/>
      <c r="E213" s="48">
        <v>0</v>
      </c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customFormat="1" x14ac:dyDescent="0.25">
      <c r="A214" s="23" t="s">
        <v>351</v>
      </c>
      <c r="B214" s="19" t="s">
        <v>352</v>
      </c>
      <c r="C214" s="47"/>
      <c r="D214" s="47"/>
      <c r="E214" s="48">
        <v>0</v>
      </c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customFormat="1" x14ac:dyDescent="0.25">
      <c r="A215" s="13">
        <v>48</v>
      </c>
      <c r="B215" s="13" t="s">
        <v>353</v>
      </c>
      <c r="C215" s="65">
        <v>275</v>
      </c>
      <c r="D215" s="65">
        <v>165</v>
      </c>
      <c r="E215" s="66">
        <v>110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customFormat="1" ht="36" x14ac:dyDescent="0.25">
      <c r="A216" s="13">
        <v>49</v>
      </c>
      <c r="B216" s="13" t="s">
        <v>354</v>
      </c>
      <c r="C216" s="44">
        <v>1</v>
      </c>
      <c r="D216" s="44">
        <v>0</v>
      </c>
      <c r="E216" s="13">
        <v>1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customFormat="1" ht="24" x14ac:dyDescent="0.25">
      <c r="A217" s="23" t="s">
        <v>355</v>
      </c>
      <c r="B217" s="19" t="s">
        <v>356</v>
      </c>
      <c r="C217" s="48">
        <v>0</v>
      </c>
      <c r="D217" s="48">
        <v>0</v>
      </c>
      <c r="E217" s="48">
        <v>0</v>
      </c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customFormat="1" ht="36" x14ac:dyDescent="0.25">
      <c r="A218" s="23" t="s">
        <v>357</v>
      </c>
      <c r="B218" s="19" t="s">
        <v>358</v>
      </c>
      <c r="C218" s="48">
        <v>0</v>
      </c>
      <c r="D218" s="48">
        <v>0</v>
      </c>
      <c r="E218" s="48">
        <v>0</v>
      </c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customFormat="1" ht="24" x14ac:dyDescent="0.25">
      <c r="A219" s="23" t="s">
        <v>359</v>
      </c>
      <c r="B219" s="19" t="s">
        <v>360</v>
      </c>
      <c r="C219" s="48">
        <v>0</v>
      </c>
      <c r="D219" s="48">
        <v>0</v>
      </c>
      <c r="E219" s="48">
        <v>0</v>
      </c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customFormat="1" ht="24" x14ac:dyDescent="0.25">
      <c r="A220" s="23" t="s">
        <v>361</v>
      </c>
      <c r="B220" s="19" t="s">
        <v>362</v>
      </c>
      <c r="C220" s="48">
        <v>0</v>
      </c>
      <c r="D220" s="48">
        <v>0</v>
      </c>
      <c r="E220" s="48">
        <v>0</v>
      </c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customFormat="1" ht="24" x14ac:dyDescent="0.25">
      <c r="A221" s="23" t="s">
        <v>363</v>
      </c>
      <c r="B221" s="19" t="s">
        <v>364</v>
      </c>
      <c r="C221" s="48">
        <v>0</v>
      </c>
      <c r="D221" s="48">
        <v>0</v>
      </c>
      <c r="E221" s="48">
        <v>0</v>
      </c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customFormat="1" ht="24" x14ac:dyDescent="0.25">
      <c r="A222" s="23" t="s">
        <v>365</v>
      </c>
      <c r="B222" s="19" t="s">
        <v>366</v>
      </c>
      <c r="C222" s="48">
        <v>0</v>
      </c>
      <c r="D222" s="48">
        <v>0</v>
      </c>
      <c r="E222" s="48">
        <v>0</v>
      </c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customFormat="1" x14ac:dyDescent="0.25">
      <c r="A223" s="23" t="s">
        <v>367</v>
      </c>
      <c r="B223" s="19" t="s">
        <v>368</v>
      </c>
      <c r="C223" s="48">
        <v>0</v>
      </c>
      <c r="D223" s="48">
        <v>0</v>
      </c>
      <c r="E223" s="48">
        <v>0</v>
      </c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customFormat="1" x14ac:dyDescent="0.25">
      <c r="A224" s="23" t="s">
        <v>369</v>
      </c>
      <c r="B224" s="19" t="s">
        <v>370</v>
      </c>
      <c r="C224" s="48">
        <v>0</v>
      </c>
      <c r="D224" s="48">
        <v>0</v>
      </c>
      <c r="E224" s="48">
        <v>0</v>
      </c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customFormat="1" x14ac:dyDescent="0.25">
      <c r="A225" s="23" t="s">
        <v>371</v>
      </c>
      <c r="B225" s="19" t="s">
        <v>372</v>
      </c>
      <c r="C225" s="48">
        <v>0</v>
      </c>
      <c r="D225" s="48">
        <v>0</v>
      </c>
      <c r="E225" s="48">
        <v>0</v>
      </c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customFormat="1" x14ac:dyDescent="0.25">
      <c r="A226" s="23" t="s">
        <v>373</v>
      </c>
      <c r="B226" s="19" t="s">
        <v>374</v>
      </c>
      <c r="C226" s="48">
        <v>0</v>
      </c>
      <c r="D226" s="48">
        <v>0</v>
      </c>
      <c r="E226" s="48">
        <v>0</v>
      </c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customFormat="1" ht="24" x14ac:dyDescent="0.25">
      <c r="A227" s="23" t="s">
        <v>375</v>
      </c>
      <c r="B227" s="19" t="s">
        <v>376</v>
      </c>
      <c r="C227" s="48">
        <v>0</v>
      </c>
      <c r="D227" s="48">
        <v>0</v>
      </c>
      <c r="E227" s="48">
        <v>0</v>
      </c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customFormat="1" x14ac:dyDescent="0.25">
      <c r="A228" s="23" t="s">
        <v>377</v>
      </c>
      <c r="B228" s="19" t="s">
        <v>378</v>
      </c>
      <c r="C228" s="48">
        <v>1</v>
      </c>
      <c r="D228" s="48">
        <v>0</v>
      </c>
      <c r="E228" s="48">
        <v>1</v>
      </c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customFormat="1" ht="24" x14ac:dyDescent="0.25">
      <c r="A229" s="23" t="s">
        <v>379</v>
      </c>
      <c r="B229" s="19" t="s">
        <v>380</v>
      </c>
      <c r="C229" s="48">
        <v>0</v>
      </c>
      <c r="D229" s="48">
        <v>0</v>
      </c>
      <c r="E229" s="48">
        <v>0</v>
      </c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customFormat="1" x14ac:dyDescent="0.25">
      <c r="A230" s="23" t="s">
        <v>381</v>
      </c>
      <c r="B230" s="19" t="s">
        <v>382</v>
      </c>
      <c r="C230" s="48">
        <v>0</v>
      </c>
      <c r="D230" s="48">
        <v>0</v>
      </c>
      <c r="E230" s="48">
        <v>0</v>
      </c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customFormat="1" x14ac:dyDescent="0.25">
      <c r="A231" s="23" t="s">
        <v>383</v>
      </c>
      <c r="B231" s="19" t="s">
        <v>384</v>
      </c>
      <c r="C231" s="48">
        <v>0</v>
      </c>
      <c r="D231" s="48">
        <v>0</v>
      </c>
      <c r="E231" s="48">
        <v>0</v>
      </c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customFormat="1" x14ac:dyDescent="0.25">
      <c r="A232" s="23" t="s">
        <v>385</v>
      </c>
      <c r="B232" s="19" t="s">
        <v>386</v>
      </c>
      <c r="C232" s="48">
        <v>0</v>
      </c>
      <c r="D232" s="48">
        <v>0</v>
      </c>
      <c r="E232" s="48">
        <v>0</v>
      </c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customFormat="1" ht="24" x14ac:dyDescent="0.25">
      <c r="A233" s="23" t="s">
        <v>387</v>
      </c>
      <c r="B233" s="19" t="s">
        <v>388</v>
      </c>
      <c r="C233" s="48">
        <v>0</v>
      </c>
      <c r="D233" s="48">
        <v>0</v>
      </c>
      <c r="E233" s="48">
        <v>0</v>
      </c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customFormat="1" x14ac:dyDescent="0.25">
      <c r="A234" s="23" t="s">
        <v>389</v>
      </c>
      <c r="B234" s="19" t="s">
        <v>390</v>
      </c>
      <c r="C234" s="48">
        <v>0</v>
      </c>
      <c r="D234" s="48">
        <v>0</v>
      </c>
      <c r="E234" s="48">
        <v>0</v>
      </c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customFormat="1" x14ac:dyDescent="0.25">
      <c r="A235" s="23" t="s">
        <v>391</v>
      </c>
      <c r="B235" s="19" t="s">
        <v>392</v>
      </c>
      <c r="C235" s="48">
        <v>0</v>
      </c>
      <c r="D235" s="48">
        <v>0</v>
      </c>
      <c r="E235" s="48">
        <v>0</v>
      </c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customFormat="1" ht="24" x14ac:dyDescent="0.25">
      <c r="A236" s="23" t="s">
        <v>393</v>
      </c>
      <c r="B236" s="19" t="s">
        <v>394</v>
      </c>
      <c r="C236" s="48">
        <v>0</v>
      </c>
      <c r="D236" s="48">
        <v>0</v>
      </c>
      <c r="E236" s="48">
        <v>0</v>
      </c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customFormat="1" x14ac:dyDescent="0.25">
      <c r="A237" s="23" t="s">
        <v>395</v>
      </c>
      <c r="B237" s="19" t="s">
        <v>396</v>
      </c>
      <c r="C237" s="48">
        <v>0</v>
      </c>
      <c r="D237" s="48">
        <v>0</v>
      </c>
      <c r="E237" s="48">
        <v>0</v>
      </c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customFormat="1" x14ac:dyDescent="0.25">
      <c r="A238" s="23" t="s">
        <v>397</v>
      </c>
      <c r="B238" s="19" t="s">
        <v>398</v>
      </c>
      <c r="C238" s="48">
        <v>0</v>
      </c>
      <c r="D238" s="48">
        <v>0</v>
      </c>
      <c r="E238" s="48">
        <v>0</v>
      </c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customFormat="1" x14ac:dyDescent="0.25">
      <c r="A239" s="23" t="s">
        <v>399</v>
      </c>
      <c r="B239" s="19" t="s">
        <v>400</v>
      </c>
      <c r="C239" s="48">
        <v>0</v>
      </c>
      <c r="D239" s="48">
        <v>0</v>
      </c>
      <c r="E239" s="48">
        <v>0</v>
      </c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customFormat="1" ht="48" x14ac:dyDescent="0.25">
      <c r="A240" s="23" t="s">
        <v>401</v>
      </c>
      <c r="B240" s="19" t="s">
        <v>402</v>
      </c>
      <c r="C240" s="48">
        <v>0</v>
      </c>
      <c r="D240" s="48">
        <v>0</v>
      </c>
      <c r="E240" s="48">
        <v>0</v>
      </c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customFormat="1" ht="36" x14ac:dyDescent="0.25">
      <c r="A241" s="23" t="s">
        <v>403</v>
      </c>
      <c r="B241" s="19" t="s">
        <v>404</v>
      </c>
      <c r="C241" s="48">
        <v>0</v>
      </c>
      <c r="D241" s="48">
        <v>0</v>
      </c>
      <c r="E241" s="48">
        <v>0</v>
      </c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customFormat="1" ht="24" x14ac:dyDescent="0.25">
      <c r="A242" s="23" t="s">
        <v>405</v>
      </c>
      <c r="B242" s="19" t="s">
        <v>406</v>
      </c>
      <c r="C242" s="48">
        <v>0</v>
      </c>
      <c r="D242" s="48">
        <v>0</v>
      </c>
      <c r="E242" s="48">
        <v>0</v>
      </c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customFormat="1" ht="48" x14ac:dyDescent="0.25">
      <c r="A243" s="23" t="s">
        <v>407</v>
      </c>
      <c r="B243" s="19" t="s">
        <v>408</v>
      </c>
      <c r="C243" s="48">
        <v>0</v>
      </c>
      <c r="D243" s="48">
        <v>0</v>
      </c>
      <c r="E243" s="48">
        <v>0</v>
      </c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customFormat="1" ht="60" x14ac:dyDescent="0.25">
      <c r="A244" s="23" t="s">
        <v>409</v>
      </c>
      <c r="B244" s="19" t="s">
        <v>410</v>
      </c>
      <c r="C244" s="48">
        <v>0</v>
      </c>
      <c r="D244" s="48">
        <v>0</v>
      </c>
      <c r="E244" s="48">
        <v>0</v>
      </c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customFormat="1" x14ac:dyDescent="0.25">
      <c r="A245" s="23" t="s">
        <v>411</v>
      </c>
      <c r="B245" s="19" t="s">
        <v>412</v>
      </c>
      <c r="C245" s="48">
        <v>0</v>
      </c>
      <c r="D245" s="48">
        <v>0</v>
      </c>
      <c r="E245" s="48">
        <v>0</v>
      </c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customFormat="1" x14ac:dyDescent="0.25">
      <c r="A246" s="23" t="s">
        <v>413</v>
      </c>
      <c r="B246" s="19" t="s">
        <v>414</v>
      </c>
      <c r="C246" s="48">
        <v>0</v>
      </c>
      <c r="D246" s="48">
        <v>0</v>
      </c>
      <c r="E246" s="48">
        <v>0</v>
      </c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customFormat="1" x14ac:dyDescent="0.25">
      <c r="A247" s="23" t="s">
        <v>415</v>
      </c>
      <c r="B247" s="19" t="s">
        <v>416</v>
      </c>
      <c r="C247" s="48">
        <v>0</v>
      </c>
      <c r="D247" s="48">
        <v>0</v>
      </c>
      <c r="E247" s="48">
        <v>0</v>
      </c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customFormat="1" x14ac:dyDescent="0.25">
      <c r="A248" s="23">
        <v>49.14</v>
      </c>
      <c r="B248" s="19" t="s">
        <v>352</v>
      </c>
      <c r="C248" s="48">
        <v>0</v>
      </c>
      <c r="D248" s="48">
        <v>0</v>
      </c>
      <c r="E248" s="48">
        <v>0</v>
      </c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customFormat="1" ht="24" x14ac:dyDescent="0.25">
      <c r="A249" s="13">
        <v>50</v>
      </c>
      <c r="B249" s="13" t="s">
        <v>418</v>
      </c>
      <c r="C249" s="44">
        <v>0</v>
      </c>
      <c r="D249" s="44">
        <v>0</v>
      </c>
      <c r="E249" s="13">
        <v>0</v>
      </c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customFormat="1" ht="48" x14ac:dyDescent="0.25">
      <c r="A250" s="13">
        <v>51</v>
      </c>
      <c r="B250" s="13" t="s">
        <v>419</v>
      </c>
      <c r="C250" s="44">
        <v>0</v>
      </c>
      <c r="D250" s="44">
        <v>0</v>
      </c>
      <c r="E250" s="13">
        <v>0</v>
      </c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customFormat="1" ht="24" x14ac:dyDescent="0.25">
      <c r="A251" s="13">
        <v>52</v>
      </c>
      <c r="B251" s="13" t="s">
        <v>420</v>
      </c>
      <c r="C251" s="44">
        <v>0</v>
      </c>
      <c r="D251" s="44">
        <v>0</v>
      </c>
      <c r="E251" s="13">
        <v>0</v>
      </c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customFormat="1" x14ac:dyDescent="0.25">
      <c r="A252" s="17" t="s">
        <v>421</v>
      </c>
      <c r="B252" s="17" t="s">
        <v>422</v>
      </c>
      <c r="C252" s="48">
        <v>0</v>
      </c>
      <c r="D252" s="48">
        <v>0</v>
      </c>
      <c r="E252" s="48">
        <v>0</v>
      </c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customFormat="1" ht="24" x14ac:dyDescent="0.25">
      <c r="A253" s="19">
        <v>53</v>
      </c>
      <c r="B253" s="19" t="s">
        <v>423</v>
      </c>
      <c r="C253" s="48">
        <v>0</v>
      </c>
      <c r="D253" s="48">
        <v>0</v>
      </c>
      <c r="E253" s="48">
        <v>0</v>
      </c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customFormat="1" x14ac:dyDescent="0.25">
      <c r="A254" s="19"/>
      <c r="B254" s="19" t="s">
        <v>424</v>
      </c>
      <c r="C254" s="48">
        <v>0</v>
      </c>
      <c r="D254" s="48">
        <v>0</v>
      </c>
      <c r="E254" s="48">
        <v>0</v>
      </c>
      <c r="F254" s="15"/>
      <c r="G254" s="21"/>
      <c r="I254" s="37"/>
      <c r="J254" s="37"/>
    </row>
    <row r="255" spans="1:10" customFormat="1" x14ac:dyDescent="0.25">
      <c r="A255" s="19" t="s">
        <v>425</v>
      </c>
      <c r="B255" s="19" t="s">
        <v>426</v>
      </c>
      <c r="C255" s="48">
        <v>0</v>
      </c>
      <c r="D255" s="48">
        <v>0</v>
      </c>
      <c r="E255" s="48">
        <v>0</v>
      </c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customFormat="1" x14ac:dyDescent="0.25">
      <c r="A256" s="19" t="s">
        <v>427</v>
      </c>
      <c r="B256" s="19" t="s">
        <v>428</v>
      </c>
      <c r="C256" s="48">
        <v>0</v>
      </c>
      <c r="D256" s="48">
        <v>0</v>
      </c>
      <c r="E256" s="48">
        <v>0</v>
      </c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customFormat="1" x14ac:dyDescent="0.25">
      <c r="A257" s="19">
        <v>54</v>
      </c>
      <c r="B257" s="19" t="s">
        <v>429</v>
      </c>
      <c r="C257" s="48">
        <v>0</v>
      </c>
      <c r="D257" s="48">
        <v>0</v>
      </c>
      <c r="E257" s="48">
        <v>0</v>
      </c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customFormat="1" x14ac:dyDescent="0.25">
      <c r="A258" s="19" t="s">
        <v>430</v>
      </c>
      <c r="B258" s="19" t="s">
        <v>431</v>
      </c>
      <c r="C258" s="48">
        <v>0</v>
      </c>
      <c r="D258" s="48">
        <v>0</v>
      </c>
      <c r="E258" s="48">
        <v>0</v>
      </c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customFormat="1" x14ac:dyDescent="0.25">
      <c r="A259" s="19" t="s">
        <v>432</v>
      </c>
      <c r="B259" s="19" t="s">
        <v>428</v>
      </c>
      <c r="C259" s="48">
        <v>0</v>
      </c>
      <c r="D259" s="48">
        <v>0</v>
      </c>
      <c r="E259" s="48">
        <v>0</v>
      </c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customFormat="1" ht="24" x14ac:dyDescent="0.25">
      <c r="A260" s="13">
        <v>55</v>
      </c>
      <c r="B260" s="13" t="s">
        <v>433</v>
      </c>
      <c r="C260" s="48">
        <v>0</v>
      </c>
      <c r="D260" s="48">
        <v>0</v>
      </c>
      <c r="E260" s="13">
        <v>0</v>
      </c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customFormat="1" x14ac:dyDescent="0.25">
      <c r="A261" s="19"/>
      <c r="B261" s="19" t="s">
        <v>424</v>
      </c>
      <c r="C261" s="48">
        <v>0</v>
      </c>
      <c r="D261" s="48">
        <v>0</v>
      </c>
      <c r="E261" s="48">
        <v>0</v>
      </c>
      <c r="F261" s="15"/>
      <c r="G261" s="21"/>
      <c r="I261" s="37"/>
      <c r="J261" s="37"/>
    </row>
    <row r="262" spans="1:10" customFormat="1" ht="24" x14ac:dyDescent="0.25">
      <c r="A262" s="19" t="s">
        <v>434</v>
      </c>
      <c r="B262" s="19" t="s">
        <v>435</v>
      </c>
      <c r="C262" s="48">
        <v>0</v>
      </c>
      <c r="D262" s="48">
        <v>0</v>
      </c>
      <c r="E262" s="48">
        <v>0</v>
      </c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customFormat="1" ht="24" x14ac:dyDescent="0.25">
      <c r="A263" s="19" t="s">
        <v>436</v>
      </c>
      <c r="B263" s="19" t="s">
        <v>437</v>
      </c>
      <c r="C263" s="48">
        <v>0</v>
      </c>
      <c r="D263" s="48">
        <v>0</v>
      </c>
      <c r="E263" s="48">
        <v>0</v>
      </c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customFormat="1" ht="24.75" thickBot="1" x14ac:dyDescent="0.3">
      <c r="A264" s="19" t="s">
        <v>436</v>
      </c>
      <c r="B264" s="19" t="s">
        <v>438</v>
      </c>
      <c r="C264" s="48">
        <v>0</v>
      </c>
      <c r="D264" s="48">
        <v>0</v>
      </c>
      <c r="E264" s="48">
        <v>0</v>
      </c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customFormat="1" ht="54.75" customHeight="1" x14ac:dyDescent="0.25">
      <c r="A265" s="38"/>
      <c r="B265" s="38" t="s">
        <v>449</v>
      </c>
      <c r="C265" s="67"/>
      <c r="D265" s="67"/>
      <c r="F265" s="15"/>
      <c r="G265" s="15"/>
      <c r="H265" s="15"/>
      <c r="I265" s="15"/>
      <c r="J265" s="15"/>
    </row>
    <row r="266" spans="1:10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</row>
    <row r="267" spans="1:10" customFormat="1" x14ac:dyDescent="0.25">
      <c r="A267" s="147" t="s">
        <v>441</v>
      </c>
      <c r="B267" s="147"/>
      <c r="C267" s="67"/>
      <c r="D267" s="67"/>
      <c r="F267" s="15"/>
      <c r="G267" s="15"/>
      <c r="H267" s="15"/>
      <c r="I267" s="15"/>
      <c r="J267" s="15"/>
    </row>
    <row r="268" spans="1:10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</row>
    <row r="269" spans="1:10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</row>
    <row r="270" spans="1:10" ht="36" customHeight="1" x14ac:dyDescent="0.25">
      <c r="A270" s="141" t="s">
        <v>444</v>
      </c>
      <c r="B270" s="141"/>
      <c r="C270" s="141"/>
      <c r="D270" s="141"/>
      <c r="E270" s="141"/>
    </row>
    <row r="271" spans="1:10" ht="60" customHeight="1" x14ac:dyDescent="0.25">
      <c r="A271" s="141" t="s">
        <v>445</v>
      </c>
      <c r="B271" s="141"/>
      <c r="C271" s="141"/>
      <c r="D271" s="141"/>
      <c r="E271" s="141"/>
    </row>
    <row r="272" spans="1:10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 s="67"/>
      <c r="D273" s="67"/>
      <c r="E273"/>
    </row>
    <row r="274" spans="1:5" ht="15" customHeight="1" x14ac:dyDescent="0.25">
      <c r="A274"/>
      <c r="B274"/>
      <c r="C274" s="67"/>
      <c r="D274" s="67"/>
      <c r="E274"/>
    </row>
    <row r="275" spans="1:5" ht="15" customHeight="1" x14ac:dyDescent="0.25">
      <c r="A275"/>
      <c r="B275"/>
      <c r="C275" s="67"/>
      <c r="D275" s="67"/>
      <c r="E275"/>
    </row>
    <row r="276" spans="1:5" ht="15" customHeight="1" x14ac:dyDescent="0.25">
      <c r="A276"/>
      <c r="B276"/>
      <c r="C276" s="67"/>
      <c r="D276" s="67"/>
      <c r="E276"/>
    </row>
    <row r="277" spans="1:5" ht="15" customHeight="1" x14ac:dyDescent="0.25">
      <c r="A277"/>
      <c r="B277"/>
      <c r="C277" s="67"/>
      <c r="D277" s="67"/>
      <c r="E277"/>
    </row>
    <row r="278" spans="1:5" ht="15" customHeight="1" x14ac:dyDescent="0.25">
      <c r="A278"/>
      <c r="B278"/>
      <c r="C278" s="67"/>
      <c r="D278" s="67"/>
      <c r="E278"/>
    </row>
    <row r="279" spans="1:5" ht="15" customHeight="1" x14ac:dyDescent="0.25">
      <c r="A279"/>
      <c r="B279"/>
      <c r="C279" s="67"/>
      <c r="D279" s="67"/>
      <c r="E279"/>
    </row>
    <row r="280" spans="1:5" ht="15" customHeight="1" x14ac:dyDescent="0.25">
      <c r="A280"/>
      <c r="B280"/>
      <c r="C280" s="67"/>
      <c r="D280" s="67"/>
      <c r="E280"/>
    </row>
    <row r="281" spans="1:5" ht="15" customHeight="1" x14ac:dyDescent="0.25">
      <c r="A281"/>
      <c r="B281"/>
      <c r="C281" s="67"/>
      <c r="D281" s="67"/>
      <c r="E281"/>
    </row>
    <row r="282" spans="1:5" ht="15" customHeight="1" x14ac:dyDescent="0.25">
      <c r="A282"/>
      <c r="B282"/>
      <c r="C282" s="67"/>
      <c r="D282" s="67"/>
      <c r="E282"/>
    </row>
    <row r="283" spans="1:5" ht="15" customHeight="1" x14ac:dyDescent="0.25">
      <c r="A283"/>
      <c r="B283"/>
      <c r="C283" s="67"/>
      <c r="D283" s="67"/>
      <c r="E283"/>
    </row>
    <row r="284" spans="1:5" ht="15" customHeight="1" x14ac:dyDescent="0.25">
      <c r="A284"/>
      <c r="B284"/>
      <c r="C284" s="67"/>
      <c r="D284" s="67"/>
      <c r="E284"/>
    </row>
    <row r="285" spans="1:5" ht="15" customHeight="1" x14ac:dyDescent="0.25">
      <c r="A285"/>
      <c r="B285"/>
      <c r="C285" s="67"/>
      <c r="D285" s="67"/>
      <c r="E285"/>
    </row>
    <row r="286" spans="1:5" ht="15" customHeight="1" x14ac:dyDescent="0.25">
      <c r="A286"/>
      <c r="B286"/>
      <c r="C286" s="67"/>
      <c r="D286" s="67"/>
      <c r="E286"/>
    </row>
    <row r="287" spans="1:5" ht="15" customHeight="1" x14ac:dyDescent="0.25">
      <c r="A287"/>
      <c r="B287"/>
      <c r="C287" s="67"/>
      <c r="D287" s="67"/>
      <c r="E287"/>
    </row>
    <row r="288" spans="1:5" ht="15" customHeight="1" x14ac:dyDescent="0.25">
      <c r="A288"/>
      <c r="B288"/>
      <c r="C288" s="67"/>
      <c r="D288" s="67"/>
      <c r="E288"/>
    </row>
    <row r="289" spans="1:5" ht="15" customHeight="1" x14ac:dyDescent="0.25">
      <c r="A289"/>
      <c r="B289"/>
      <c r="C289" s="67"/>
      <c r="D289" s="67"/>
      <c r="E289"/>
    </row>
    <row r="290" spans="1:5" ht="15" customHeight="1" x14ac:dyDescent="0.25">
      <c r="A290"/>
      <c r="B290"/>
      <c r="C290" s="67"/>
      <c r="D290" s="67"/>
      <c r="E290"/>
    </row>
    <row r="291" spans="1:5" ht="15" customHeight="1" x14ac:dyDescent="0.25">
      <c r="A291"/>
      <c r="B291"/>
      <c r="C291" s="67"/>
      <c r="D291" s="67"/>
      <c r="E291"/>
    </row>
    <row r="292" spans="1:5" ht="15" customHeight="1" x14ac:dyDescent="0.25">
      <c r="A292"/>
      <c r="B292"/>
      <c r="C292" s="67"/>
      <c r="D292" s="67"/>
      <c r="E292"/>
    </row>
    <row r="293" spans="1:5" ht="15" customHeight="1" x14ac:dyDescent="0.25">
      <c r="A293"/>
      <c r="B293"/>
      <c r="C293" s="67"/>
      <c r="D293" s="67"/>
      <c r="E293"/>
    </row>
    <row r="294" spans="1:5" ht="15" customHeight="1" x14ac:dyDescent="0.25">
      <c r="A294"/>
      <c r="B294"/>
      <c r="C294" s="67"/>
      <c r="D294" s="67"/>
      <c r="E294"/>
    </row>
    <row r="295" spans="1:5" ht="15" customHeight="1" x14ac:dyDescent="0.25">
      <c r="A295"/>
      <c r="B295"/>
      <c r="C295" s="67"/>
      <c r="D295" s="67"/>
      <c r="E295"/>
    </row>
    <row r="296" spans="1:5" ht="15" customHeight="1" x14ac:dyDescent="0.25">
      <c r="A296"/>
      <c r="B296"/>
      <c r="C296" s="67"/>
      <c r="D296" s="67"/>
      <c r="E296"/>
    </row>
    <row r="297" spans="1:5" ht="15" customHeight="1" x14ac:dyDescent="0.25">
      <c r="A297"/>
      <c r="B297"/>
      <c r="C297" s="67"/>
      <c r="D297" s="67"/>
      <c r="E297"/>
    </row>
    <row r="298" spans="1:5" ht="15" customHeight="1" x14ac:dyDescent="0.25">
      <c r="A298"/>
      <c r="B298"/>
      <c r="C298" s="67"/>
      <c r="D298" s="67"/>
      <c r="E298"/>
    </row>
    <row r="299" spans="1:5" ht="15" customHeight="1" x14ac:dyDescent="0.25">
      <c r="A299"/>
      <c r="B299"/>
      <c r="C299" s="67"/>
      <c r="D299" s="67"/>
      <c r="E299"/>
    </row>
    <row r="300" spans="1:5" ht="15" customHeight="1" x14ac:dyDescent="0.25">
      <c r="A300"/>
      <c r="B300"/>
      <c r="C300" s="67"/>
      <c r="D300" s="67"/>
      <c r="E300"/>
    </row>
    <row r="301" spans="1:5" ht="15" customHeight="1" x14ac:dyDescent="0.25">
      <c r="A301"/>
      <c r="B301"/>
      <c r="C301" s="67"/>
      <c r="D301" s="67"/>
      <c r="E301"/>
    </row>
    <row r="302" spans="1:5" ht="15" customHeight="1" x14ac:dyDescent="0.25">
      <c r="A302"/>
      <c r="B302"/>
      <c r="C302" s="67"/>
      <c r="D302" s="67"/>
      <c r="E302"/>
    </row>
    <row r="303" spans="1:5" ht="15" customHeight="1" x14ac:dyDescent="0.25">
      <c r="A303"/>
      <c r="B303"/>
      <c r="C303" s="67"/>
      <c r="D303" s="67"/>
      <c r="E303"/>
    </row>
    <row r="304" spans="1:5" ht="15" customHeight="1" x14ac:dyDescent="0.25">
      <c r="A304"/>
      <c r="B304"/>
      <c r="C304" s="67"/>
      <c r="D304" s="67"/>
      <c r="E304"/>
    </row>
    <row r="305" spans="1:5" ht="15" customHeight="1" x14ac:dyDescent="0.25">
      <c r="A305"/>
      <c r="B305"/>
      <c r="C305" s="67"/>
      <c r="D305" s="67"/>
      <c r="E305"/>
    </row>
    <row r="306" spans="1:5" ht="15" customHeight="1" x14ac:dyDescent="0.25">
      <c r="A306"/>
      <c r="B306"/>
      <c r="C306" s="67"/>
      <c r="D306" s="67"/>
      <c r="E306"/>
    </row>
    <row r="307" spans="1:5" ht="15" customHeight="1" x14ac:dyDescent="0.25">
      <c r="A307"/>
      <c r="B307"/>
      <c r="C307" s="67"/>
      <c r="D307" s="67"/>
      <c r="E307"/>
    </row>
    <row r="308" spans="1:5" ht="15" customHeight="1" x14ac:dyDescent="0.25">
      <c r="A308"/>
      <c r="B308"/>
      <c r="C308" s="67"/>
      <c r="D308" s="67"/>
      <c r="E308"/>
    </row>
    <row r="309" spans="1:5" ht="15" customHeight="1" x14ac:dyDescent="0.25">
      <c r="A309"/>
      <c r="B309"/>
      <c r="C309" s="67"/>
      <c r="D309" s="67"/>
      <c r="E309"/>
    </row>
    <row r="310" spans="1:5" ht="15" customHeight="1" x14ac:dyDescent="0.25">
      <c r="A310"/>
      <c r="B310"/>
      <c r="C310" s="67"/>
      <c r="D310" s="67"/>
      <c r="E310"/>
    </row>
    <row r="311" spans="1:5" ht="15" customHeight="1" x14ac:dyDescent="0.25">
      <c r="A311"/>
      <c r="B311"/>
      <c r="C311" s="67"/>
      <c r="D311" s="67"/>
      <c r="E311"/>
    </row>
    <row r="312" spans="1:5" ht="15" customHeight="1" x14ac:dyDescent="0.25">
      <c r="A312"/>
      <c r="B312"/>
      <c r="C312" s="67"/>
      <c r="D312" s="67"/>
      <c r="E312"/>
    </row>
    <row r="313" spans="1:5" ht="15" customHeight="1" x14ac:dyDescent="0.25">
      <c r="A313"/>
      <c r="B313"/>
      <c r="C313" s="67"/>
      <c r="D313" s="67"/>
      <c r="E313"/>
    </row>
    <row r="314" spans="1:5" ht="15" customHeight="1" x14ac:dyDescent="0.25">
      <c r="A314"/>
      <c r="B314"/>
      <c r="C314" s="67"/>
      <c r="D314" s="67"/>
      <c r="E314"/>
    </row>
    <row r="315" spans="1:5" ht="15" customHeight="1" x14ac:dyDescent="0.25">
      <c r="A315"/>
      <c r="B315"/>
      <c r="C315" s="67"/>
      <c r="D315" s="67"/>
      <c r="E315"/>
    </row>
    <row r="316" spans="1:5" ht="15" customHeight="1" x14ac:dyDescent="0.25">
      <c r="A316"/>
      <c r="B316"/>
      <c r="C316" s="67"/>
      <c r="D316" s="67"/>
      <c r="E316"/>
    </row>
    <row r="317" spans="1:5" ht="15" customHeight="1" x14ac:dyDescent="0.25">
      <c r="A317"/>
      <c r="B317"/>
      <c r="C317" s="67"/>
      <c r="D317" s="67"/>
      <c r="E317"/>
    </row>
    <row r="318" spans="1:5" ht="15" customHeight="1" x14ac:dyDescent="0.25">
      <c r="A318"/>
      <c r="B318"/>
      <c r="C318" s="67"/>
      <c r="D318" s="67"/>
      <c r="E318"/>
    </row>
    <row r="319" spans="1:5" ht="15" customHeight="1" x14ac:dyDescent="0.25">
      <c r="A319"/>
      <c r="B319"/>
      <c r="C319" s="67"/>
      <c r="D319" s="67"/>
      <c r="E319"/>
    </row>
    <row r="320" spans="1:5" ht="15" customHeight="1" x14ac:dyDescent="0.25">
      <c r="A320"/>
      <c r="B320"/>
      <c r="C320" s="67"/>
      <c r="D320" s="67"/>
      <c r="E320"/>
    </row>
    <row r="321" spans="1:5" ht="15" customHeight="1" x14ac:dyDescent="0.25">
      <c r="A321"/>
      <c r="B321"/>
      <c r="C321" s="67"/>
      <c r="D321" s="67"/>
      <c r="E321"/>
    </row>
    <row r="322" spans="1:5" ht="15" customHeight="1" x14ac:dyDescent="0.25">
      <c r="A322"/>
      <c r="B322"/>
      <c r="C322" s="67"/>
      <c r="D322" s="67"/>
      <c r="E322"/>
    </row>
    <row r="323" spans="1:5" ht="15" customHeight="1" x14ac:dyDescent="0.25">
      <c r="A323"/>
      <c r="B323"/>
      <c r="C323" s="67"/>
      <c r="D323" s="67"/>
      <c r="E323"/>
    </row>
    <row r="324" spans="1:5" ht="15" customHeight="1" x14ac:dyDescent="0.25">
      <c r="A324"/>
      <c r="B324"/>
      <c r="C324" s="67"/>
      <c r="D324" s="67"/>
      <c r="E324"/>
    </row>
    <row r="325" spans="1:5" ht="15" customHeight="1" x14ac:dyDescent="0.25">
      <c r="A325"/>
      <c r="B325"/>
      <c r="C325" s="67"/>
      <c r="D325" s="67"/>
      <c r="E325"/>
    </row>
    <row r="326" spans="1:5" ht="15" customHeight="1" x14ac:dyDescent="0.25">
      <c r="A326"/>
      <c r="B326"/>
      <c r="C326" s="67"/>
      <c r="D326" s="67"/>
      <c r="E326"/>
    </row>
    <row r="327" spans="1:5" ht="15" customHeight="1" x14ac:dyDescent="0.25">
      <c r="A327"/>
      <c r="B327"/>
      <c r="C327" s="67"/>
      <c r="D327" s="67"/>
      <c r="E327"/>
    </row>
    <row r="328" spans="1:5" ht="15" customHeight="1" x14ac:dyDescent="0.25">
      <c r="A328"/>
      <c r="B328"/>
      <c r="C328" s="67"/>
      <c r="D328" s="67"/>
      <c r="E328"/>
    </row>
    <row r="329" spans="1:5" ht="15" customHeight="1" x14ac:dyDescent="0.25">
      <c r="A329"/>
      <c r="B329"/>
      <c r="C329" s="67"/>
      <c r="D329" s="67"/>
      <c r="E329"/>
    </row>
    <row r="330" spans="1:5" ht="15" customHeight="1" x14ac:dyDescent="0.25">
      <c r="A330"/>
      <c r="B330"/>
      <c r="C330" s="67"/>
      <c r="D330" s="67"/>
      <c r="E330"/>
    </row>
    <row r="331" spans="1:5" ht="15" customHeight="1" x14ac:dyDescent="0.25">
      <c r="A331"/>
      <c r="B331"/>
      <c r="C331" s="67"/>
      <c r="D331" s="67"/>
      <c r="E331"/>
    </row>
    <row r="332" spans="1:5" ht="15" customHeight="1" x14ac:dyDescent="0.25">
      <c r="A332"/>
      <c r="B332"/>
      <c r="C332" s="67"/>
      <c r="D332" s="67"/>
      <c r="E332"/>
    </row>
    <row r="333" spans="1:5" ht="15" customHeight="1" x14ac:dyDescent="0.25">
      <c r="A333"/>
      <c r="B333"/>
      <c r="C333" s="67"/>
      <c r="D333" s="67"/>
      <c r="E333"/>
    </row>
    <row r="334" spans="1:5" ht="15" customHeight="1" x14ac:dyDescent="0.25">
      <c r="A334"/>
      <c r="B334"/>
      <c r="C334" s="67"/>
      <c r="D334" s="67"/>
      <c r="E334"/>
    </row>
    <row r="335" spans="1:5" ht="15" customHeight="1" x14ac:dyDescent="0.25">
      <c r="A335"/>
      <c r="B335"/>
      <c r="C335" s="67"/>
      <c r="D335" s="67"/>
      <c r="E335"/>
    </row>
    <row r="336" spans="1:5" ht="15" customHeight="1" x14ac:dyDescent="0.25">
      <c r="A336"/>
      <c r="B336"/>
      <c r="C336" s="67"/>
      <c r="D336" s="67"/>
      <c r="E336"/>
    </row>
    <row r="337" spans="1:5" ht="15" customHeight="1" x14ac:dyDescent="0.25">
      <c r="A337"/>
      <c r="B337"/>
      <c r="C337" s="67"/>
      <c r="D337" s="67"/>
      <c r="E337"/>
    </row>
    <row r="338" spans="1:5" ht="15" customHeight="1" x14ac:dyDescent="0.25">
      <c r="A338"/>
      <c r="B338"/>
      <c r="C338" s="67"/>
      <c r="D338" s="67"/>
      <c r="E338"/>
    </row>
    <row r="339" spans="1:5" ht="15" customHeight="1" x14ac:dyDescent="0.25">
      <c r="A339"/>
      <c r="B339"/>
      <c r="C339" s="67"/>
      <c r="D339" s="67"/>
      <c r="E339"/>
    </row>
    <row r="340" spans="1:5" ht="15" customHeight="1" x14ac:dyDescent="0.25">
      <c r="A340"/>
      <c r="B340"/>
      <c r="C340" s="67"/>
      <c r="D340" s="67"/>
      <c r="E340"/>
    </row>
    <row r="341" spans="1:5" ht="15" customHeight="1" x14ac:dyDescent="0.25">
      <c r="A341"/>
      <c r="B341"/>
      <c r="C341" s="67"/>
      <c r="D341" s="67"/>
      <c r="E341"/>
    </row>
    <row r="342" spans="1:5" ht="15" customHeight="1" x14ac:dyDescent="0.25">
      <c r="A342"/>
      <c r="B342"/>
      <c r="C342" s="67"/>
      <c r="D342" s="67"/>
      <c r="E342"/>
    </row>
    <row r="343" spans="1:5" ht="15" customHeight="1" x14ac:dyDescent="0.25">
      <c r="A343"/>
      <c r="B343"/>
      <c r="C343" s="67"/>
      <c r="D343" s="67"/>
      <c r="E343"/>
    </row>
    <row r="344" spans="1:5" ht="15" customHeight="1" x14ac:dyDescent="0.25">
      <c r="A344"/>
      <c r="B344"/>
      <c r="C344" s="67"/>
      <c r="D344" s="67"/>
      <c r="E344"/>
    </row>
    <row r="345" spans="1:5" ht="15" customHeight="1" x14ac:dyDescent="0.25">
      <c r="A345"/>
      <c r="B345"/>
      <c r="C345" s="67"/>
      <c r="D345" s="67"/>
      <c r="E345"/>
    </row>
    <row r="346" spans="1:5" ht="15" customHeight="1" x14ac:dyDescent="0.25">
      <c r="A346"/>
      <c r="B346"/>
      <c r="C346" s="67"/>
      <c r="D346" s="67"/>
      <c r="E346"/>
    </row>
    <row r="347" spans="1:5" ht="15" customHeight="1" x14ac:dyDescent="0.25">
      <c r="A347"/>
      <c r="B347"/>
      <c r="C347" s="67"/>
      <c r="D347" s="67"/>
      <c r="E347"/>
    </row>
    <row r="348" spans="1:5" ht="15" customHeight="1" x14ac:dyDescent="0.25">
      <c r="A348"/>
      <c r="B348"/>
      <c r="C348" s="67"/>
      <c r="D348" s="67"/>
      <c r="E348"/>
    </row>
    <row r="349" spans="1:5" ht="15" customHeight="1" x14ac:dyDescent="0.25">
      <c r="A349"/>
      <c r="B349"/>
      <c r="C349" s="67"/>
      <c r="D349" s="67"/>
      <c r="E349"/>
    </row>
    <row r="350" spans="1:5" ht="15" customHeight="1" x14ac:dyDescent="0.25">
      <c r="A350"/>
      <c r="B350"/>
      <c r="C350" s="67"/>
      <c r="D350" s="67"/>
      <c r="E350"/>
    </row>
    <row r="351" spans="1:5" ht="15" customHeight="1" x14ac:dyDescent="0.25">
      <c r="A351"/>
      <c r="B351"/>
      <c r="C351" s="67"/>
      <c r="D351" s="67"/>
      <c r="E351"/>
    </row>
    <row r="352" spans="1:5" ht="15" customHeight="1" x14ac:dyDescent="0.25">
      <c r="A352"/>
      <c r="B352"/>
      <c r="C352" s="67"/>
      <c r="D352" s="67"/>
      <c r="E352"/>
    </row>
    <row r="353" spans="1:5" ht="15" customHeight="1" x14ac:dyDescent="0.25">
      <c r="A353"/>
      <c r="B353"/>
      <c r="C353" s="67"/>
      <c r="D353" s="67"/>
      <c r="E353"/>
    </row>
    <row r="354" spans="1:5" ht="15" customHeight="1" x14ac:dyDescent="0.25">
      <c r="A354"/>
      <c r="B354"/>
      <c r="C354" s="67"/>
      <c r="D354" s="67"/>
      <c r="E354"/>
    </row>
    <row r="355" spans="1:5" ht="15" customHeight="1" x14ac:dyDescent="0.25">
      <c r="A355"/>
      <c r="B355"/>
      <c r="C355" s="67"/>
      <c r="D355" s="67"/>
      <c r="E355"/>
    </row>
    <row r="356" spans="1:5" ht="15" customHeight="1" x14ac:dyDescent="0.25">
      <c r="A356"/>
      <c r="B356"/>
      <c r="C356" s="67"/>
      <c r="D356" s="67"/>
      <c r="E356"/>
    </row>
    <row r="357" spans="1:5" ht="15" customHeight="1" x14ac:dyDescent="0.25">
      <c r="A357"/>
      <c r="B357"/>
      <c r="C357" s="67"/>
      <c r="D357" s="67"/>
      <c r="E357"/>
    </row>
    <row r="358" spans="1:5" ht="15" customHeight="1" x14ac:dyDescent="0.25">
      <c r="A358"/>
      <c r="B358"/>
      <c r="C358" s="67"/>
      <c r="D358" s="67"/>
      <c r="E358"/>
    </row>
    <row r="359" spans="1:5" ht="15" customHeight="1" x14ac:dyDescent="0.25">
      <c r="A359"/>
      <c r="B359"/>
      <c r="C359" s="67"/>
      <c r="D359" s="67"/>
      <c r="E359"/>
    </row>
    <row r="360" spans="1:5" ht="15" customHeight="1" x14ac:dyDescent="0.25">
      <c r="A360"/>
      <c r="B360"/>
      <c r="C360" s="67"/>
      <c r="D360" s="67"/>
      <c r="E360"/>
    </row>
    <row r="361" spans="1:5" ht="15" customHeight="1" x14ac:dyDescent="0.25">
      <c r="A361"/>
      <c r="B361"/>
      <c r="C361" s="67"/>
      <c r="D361" s="67"/>
      <c r="E361"/>
    </row>
    <row r="362" spans="1:5" ht="15" customHeight="1" x14ac:dyDescent="0.25">
      <c r="A362"/>
      <c r="B362"/>
      <c r="C362" s="67"/>
      <c r="D362" s="67"/>
      <c r="E362"/>
    </row>
    <row r="363" spans="1:5" ht="15" customHeight="1" x14ac:dyDescent="0.25">
      <c r="A363"/>
      <c r="B363"/>
      <c r="C363" s="67"/>
      <c r="D363" s="67"/>
      <c r="E363"/>
    </row>
    <row r="364" spans="1:5" ht="15" customHeight="1" x14ac:dyDescent="0.25">
      <c r="A364"/>
      <c r="B364"/>
      <c r="C364" s="67"/>
      <c r="D364" s="67"/>
      <c r="E364"/>
    </row>
    <row r="365" spans="1:5" ht="15" customHeight="1" x14ac:dyDescent="0.25">
      <c r="A365"/>
      <c r="B365"/>
      <c r="C365" s="67"/>
      <c r="D365" s="67"/>
      <c r="E365"/>
    </row>
    <row r="366" spans="1:5" ht="15" customHeight="1" x14ac:dyDescent="0.25">
      <c r="A366"/>
      <c r="B366"/>
      <c r="C366" s="67"/>
      <c r="D366" s="67"/>
      <c r="E366"/>
    </row>
    <row r="367" spans="1:5" ht="15" customHeight="1" x14ac:dyDescent="0.25">
      <c r="A367"/>
      <c r="B367"/>
      <c r="C367" s="67"/>
      <c r="D367" s="67"/>
      <c r="E367"/>
    </row>
    <row r="368" spans="1:5" ht="15" customHeight="1" x14ac:dyDescent="0.25">
      <c r="A368"/>
      <c r="B368"/>
      <c r="C368" s="67"/>
      <c r="D368" s="67"/>
      <c r="E368"/>
    </row>
    <row r="369" spans="1:5" ht="15" customHeight="1" x14ac:dyDescent="0.25">
      <c r="A369"/>
      <c r="B369"/>
      <c r="C369" s="67"/>
      <c r="D369" s="67"/>
      <c r="E369"/>
    </row>
    <row r="370" spans="1:5" ht="15" customHeight="1" x14ac:dyDescent="0.25">
      <c r="A370"/>
      <c r="B370"/>
      <c r="C370" s="67"/>
      <c r="D370" s="67"/>
      <c r="E370"/>
    </row>
    <row r="371" spans="1:5" ht="15" customHeight="1" x14ac:dyDescent="0.25">
      <c r="A371"/>
      <c r="B371"/>
      <c r="C371" s="67"/>
      <c r="D371" s="67"/>
      <c r="E371"/>
    </row>
    <row r="372" spans="1:5" ht="15" customHeight="1" x14ac:dyDescent="0.25">
      <c r="A372"/>
      <c r="B372"/>
      <c r="C372" s="67"/>
      <c r="D372" s="67"/>
      <c r="E372"/>
    </row>
    <row r="373" spans="1:5" ht="15" customHeight="1" x14ac:dyDescent="0.25">
      <c r="A373"/>
      <c r="B373"/>
      <c r="C373" s="67"/>
      <c r="D373" s="67"/>
      <c r="E373"/>
    </row>
    <row r="374" spans="1:5" ht="15" customHeight="1" x14ac:dyDescent="0.25">
      <c r="A374"/>
      <c r="B374"/>
      <c r="C374" s="67"/>
      <c r="D374" s="67"/>
      <c r="E374"/>
    </row>
    <row r="375" spans="1:5" ht="15" customHeight="1" x14ac:dyDescent="0.25">
      <c r="A375"/>
      <c r="B375"/>
      <c r="C375" s="67"/>
      <c r="D375" s="67"/>
      <c r="E375"/>
    </row>
    <row r="376" spans="1:5" ht="15" customHeight="1" x14ac:dyDescent="0.25">
      <c r="A376"/>
      <c r="B376"/>
      <c r="C376" s="67"/>
      <c r="D376" s="67"/>
      <c r="E376"/>
    </row>
    <row r="377" spans="1:5" ht="15" customHeight="1" x14ac:dyDescent="0.25">
      <c r="A377"/>
      <c r="B377"/>
      <c r="C377" s="67"/>
      <c r="D377" s="67"/>
      <c r="E377"/>
    </row>
    <row r="378" spans="1:5" ht="15" customHeight="1" x14ac:dyDescent="0.25">
      <c r="A378"/>
      <c r="B378"/>
      <c r="C378" s="67"/>
      <c r="D378" s="67"/>
      <c r="E378"/>
    </row>
    <row r="379" spans="1:5" ht="15" customHeight="1" x14ac:dyDescent="0.25">
      <c r="A379"/>
      <c r="B379"/>
      <c r="C379" s="67"/>
      <c r="D379" s="67"/>
      <c r="E379"/>
    </row>
    <row r="380" spans="1:5" ht="15" customHeight="1" x14ac:dyDescent="0.25">
      <c r="A380"/>
      <c r="B380"/>
      <c r="C380" s="67"/>
      <c r="D380" s="67"/>
      <c r="E380"/>
    </row>
    <row r="381" spans="1:5" ht="15" customHeight="1" x14ac:dyDescent="0.25">
      <c r="A381"/>
      <c r="B381"/>
      <c r="C381" s="67"/>
      <c r="D381" s="67"/>
      <c r="E381"/>
    </row>
    <row r="382" spans="1:5" ht="15" customHeight="1" x14ac:dyDescent="0.25">
      <c r="A382"/>
      <c r="B382"/>
      <c r="C382" s="67"/>
      <c r="D382" s="67"/>
      <c r="E382"/>
    </row>
    <row r="383" spans="1:5" ht="15" customHeight="1" x14ac:dyDescent="0.25">
      <c r="A383"/>
      <c r="B383"/>
      <c r="C383" s="67"/>
      <c r="D383" s="67"/>
      <c r="E383"/>
    </row>
    <row r="384" spans="1:5" ht="15" customHeight="1" x14ac:dyDescent="0.25">
      <c r="A384"/>
      <c r="B384"/>
      <c r="C384" s="67"/>
      <c r="D384" s="67"/>
      <c r="E384"/>
    </row>
    <row r="385" spans="1:5" ht="15" customHeight="1" x14ac:dyDescent="0.25">
      <c r="A385"/>
      <c r="B385"/>
      <c r="C385" s="67"/>
      <c r="D385" s="67"/>
      <c r="E385"/>
    </row>
    <row r="386" spans="1:5" ht="15" customHeight="1" x14ac:dyDescent="0.25">
      <c r="A386"/>
      <c r="B386"/>
      <c r="C386" s="67"/>
      <c r="D386" s="67"/>
      <c r="E386"/>
    </row>
    <row r="387" spans="1:5" ht="15" customHeight="1" x14ac:dyDescent="0.25">
      <c r="A387"/>
      <c r="B387"/>
      <c r="C387" s="67"/>
      <c r="D387" s="67"/>
      <c r="E387"/>
    </row>
    <row r="388" spans="1:5" ht="15" customHeight="1" x14ac:dyDescent="0.25">
      <c r="A388"/>
      <c r="B388"/>
      <c r="C388" s="67"/>
      <c r="D388" s="67"/>
      <c r="E388"/>
    </row>
    <row r="389" spans="1:5" ht="15" customHeight="1" x14ac:dyDescent="0.25">
      <c r="A389"/>
      <c r="B389"/>
      <c r="C389" s="67"/>
      <c r="D389" s="67"/>
      <c r="E389"/>
    </row>
    <row r="390" spans="1:5" ht="15" customHeight="1" x14ac:dyDescent="0.25">
      <c r="A390"/>
      <c r="B390"/>
      <c r="C390" s="67"/>
      <c r="D390" s="67"/>
      <c r="E390"/>
    </row>
    <row r="391" spans="1:5" ht="15" customHeight="1" x14ac:dyDescent="0.25">
      <c r="A391"/>
      <c r="B391"/>
      <c r="C391" s="67"/>
      <c r="D391" s="67"/>
      <c r="E391"/>
    </row>
    <row r="392" spans="1:5" ht="15" customHeight="1" x14ac:dyDescent="0.25">
      <c r="A392"/>
      <c r="B392"/>
      <c r="C392" s="67"/>
      <c r="D392" s="67"/>
      <c r="E392"/>
    </row>
    <row r="393" spans="1:5" ht="15" customHeight="1" x14ac:dyDescent="0.25">
      <c r="A393"/>
      <c r="B393"/>
      <c r="C393" s="67"/>
      <c r="D393" s="67"/>
      <c r="E393"/>
    </row>
    <row r="394" spans="1:5" ht="15" customHeight="1" x14ac:dyDescent="0.25">
      <c r="A394"/>
      <c r="B394"/>
      <c r="C394" s="67"/>
      <c r="D394" s="67"/>
      <c r="E394"/>
    </row>
    <row r="395" spans="1:5" ht="15" customHeight="1" x14ac:dyDescent="0.25">
      <c r="A395"/>
      <c r="B395"/>
      <c r="C395" s="67"/>
      <c r="D395" s="67"/>
      <c r="E395"/>
    </row>
    <row r="396" spans="1:5" ht="15" customHeight="1" x14ac:dyDescent="0.25">
      <c r="A396"/>
      <c r="B396"/>
      <c r="C396" s="67"/>
      <c r="D396" s="67"/>
      <c r="E396"/>
    </row>
    <row r="397" spans="1:5" ht="15" customHeight="1" x14ac:dyDescent="0.25">
      <c r="A397"/>
      <c r="B397"/>
      <c r="C397" s="67"/>
      <c r="D397" s="67"/>
      <c r="E397"/>
    </row>
    <row r="398" spans="1:5" ht="15" customHeight="1" x14ac:dyDescent="0.25">
      <c r="A398"/>
      <c r="B398"/>
      <c r="C398" s="67"/>
      <c r="D398" s="67"/>
      <c r="E398"/>
    </row>
    <row r="399" spans="1:5" ht="15" customHeight="1" x14ac:dyDescent="0.25">
      <c r="A399"/>
      <c r="B399"/>
      <c r="C399" s="67"/>
      <c r="D399" s="67"/>
      <c r="E399"/>
    </row>
    <row r="400" spans="1:5" ht="15" customHeight="1" x14ac:dyDescent="0.25">
      <c r="A400"/>
      <c r="B400"/>
      <c r="C400" s="67"/>
      <c r="D400" s="67"/>
      <c r="E400"/>
    </row>
    <row r="401" spans="1:5" ht="15" customHeight="1" x14ac:dyDescent="0.25">
      <c r="A401"/>
      <c r="B401"/>
      <c r="C401" s="67"/>
      <c r="D401" s="67"/>
      <c r="E401"/>
    </row>
    <row r="402" spans="1:5" ht="15" customHeight="1" x14ac:dyDescent="0.25">
      <c r="A402"/>
      <c r="B402"/>
      <c r="C402" s="67"/>
      <c r="D402" s="67"/>
      <c r="E402"/>
    </row>
    <row r="403" spans="1:5" ht="15" customHeight="1" x14ac:dyDescent="0.25">
      <c r="A403"/>
      <c r="B403"/>
      <c r="C403" s="67"/>
      <c r="D403" s="67"/>
      <c r="E403"/>
    </row>
    <row r="404" spans="1:5" ht="15" customHeight="1" x14ac:dyDescent="0.25">
      <c r="A404"/>
      <c r="B404"/>
      <c r="C404" s="67"/>
      <c r="D404" s="67"/>
      <c r="E404"/>
    </row>
    <row r="405" spans="1:5" ht="15" customHeight="1" x14ac:dyDescent="0.25">
      <c r="A405"/>
      <c r="B405"/>
      <c r="C405" s="67"/>
      <c r="D405" s="67"/>
      <c r="E405"/>
    </row>
    <row r="406" spans="1:5" ht="15" customHeight="1" x14ac:dyDescent="0.25">
      <c r="A406"/>
      <c r="B406"/>
      <c r="C406" s="67"/>
      <c r="D406" s="67"/>
      <c r="E406"/>
    </row>
    <row r="407" spans="1:5" ht="15" customHeight="1" x14ac:dyDescent="0.25">
      <c r="A407"/>
      <c r="B407"/>
      <c r="C407" s="67"/>
      <c r="D407" s="67"/>
      <c r="E407"/>
    </row>
    <row r="408" spans="1:5" ht="15" customHeight="1" x14ac:dyDescent="0.25">
      <c r="A408"/>
      <c r="B408"/>
      <c r="C408" s="67"/>
      <c r="D408" s="67"/>
      <c r="E408"/>
    </row>
    <row r="409" spans="1:5" ht="15" customHeight="1" x14ac:dyDescent="0.25">
      <c r="A409"/>
      <c r="B409"/>
      <c r="C409" s="67"/>
      <c r="D409" s="67"/>
      <c r="E409"/>
    </row>
    <row r="410" spans="1:5" ht="15" customHeight="1" x14ac:dyDescent="0.25">
      <c r="A410"/>
      <c r="B410"/>
      <c r="C410" s="67"/>
      <c r="D410" s="67"/>
      <c r="E410"/>
    </row>
    <row r="411" spans="1:5" ht="15" customHeight="1" x14ac:dyDescent="0.25">
      <c r="A411"/>
      <c r="B411"/>
      <c r="C411" s="67"/>
      <c r="D411" s="67"/>
      <c r="E411"/>
    </row>
    <row r="412" spans="1:5" ht="15" customHeight="1" x14ac:dyDescent="0.25">
      <c r="A412"/>
      <c r="B412"/>
      <c r="C412" s="67"/>
      <c r="D412" s="67"/>
      <c r="E412"/>
    </row>
    <row r="413" spans="1:5" ht="15" customHeight="1" x14ac:dyDescent="0.25">
      <c r="A413"/>
      <c r="B413"/>
      <c r="C413" s="67"/>
      <c r="D413" s="67"/>
      <c r="E413"/>
    </row>
    <row r="414" spans="1:5" ht="15" customHeight="1" x14ac:dyDescent="0.25">
      <c r="A414"/>
      <c r="B414"/>
      <c r="C414" s="67"/>
      <c r="D414" s="67"/>
      <c r="E414"/>
    </row>
    <row r="415" spans="1:5" ht="15" customHeight="1" x14ac:dyDescent="0.25">
      <c r="A415"/>
      <c r="B415"/>
      <c r="C415" s="67"/>
      <c r="D415" s="67"/>
      <c r="E415"/>
    </row>
    <row r="416" spans="1:5" ht="15" customHeight="1" x14ac:dyDescent="0.25">
      <c r="A416"/>
      <c r="B416"/>
      <c r="C416" s="67"/>
      <c r="D416" s="67"/>
      <c r="E416"/>
    </row>
    <row r="417" spans="1:5" ht="15" customHeight="1" x14ac:dyDescent="0.25">
      <c r="A417"/>
      <c r="B417"/>
      <c r="C417" s="67"/>
      <c r="D417" s="67"/>
      <c r="E417"/>
    </row>
    <row r="418" spans="1:5" ht="15" customHeight="1" x14ac:dyDescent="0.25">
      <c r="A418"/>
      <c r="B418"/>
      <c r="C418" s="67"/>
      <c r="D418" s="67"/>
      <c r="E418"/>
    </row>
    <row r="419" spans="1:5" ht="15" customHeight="1" x14ac:dyDescent="0.25">
      <c r="A419"/>
      <c r="B419"/>
      <c r="C419" s="67"/>
      <c r="D419" s="67"/>
      <c r="E419"/>
    </row>
    <row r="420" spans="1:5" ht="15" customHeight="1" x14ac:dyDescent="0.25">
      <c r="A420"/>
      <c r="B420"/>
      <c r="C420" s="67"/>
      <c r="D420" s="67"/>
      <c r="E420"/>
    </row>
    <row r="421" spans="1:5" ht="15" customHeight="1" x14ac:dyDescent="0.25">
      <c r="A421"/>
      <c r="B421"/>
      <c r="C421" s="67"/>
      <c r="D421" s="67"/>
      <c r="E421"/>
    </row>
    <row r="422" spans="1:5" ht="15" customHeight="1" x14ac:dyDescent="0.25">
      <c r="A422"/>
      <c r="B422"/>
      <c r="C422" s="67"/>
      <c r="D422" s="67"/>
      <c r="E422"/>
    </row>
    <row r="423" spans="1:5" ht="15" customHeight="1" x14ac:dyDescent="0.25">
      <c r="A423"/>
      <c r="B423"/>
      <c r="C423" s="67"/>
      <c r="D423" s="67"/>
      <c r="E423"/>
    </row>
    <row r="424" spans="1:5" ht="15" customHeight="1" x14ac:dyDescent="0.25">
      <c r="A424"/>
      <c r="B424"/>
      <c r="C424" s="67"/>
      <c r="D424" s="67"/>
      <c r="E424"/>
    </row>
    <row r="425" spans="1:5" ht="15" customHeight="1" x14ac:dyDescent="0.25">
      <c r="A425"/>
      <c r="B425"/>
      <c r="C425" s="67"/>
      <c r="D425" s="67"/>
      <c r="E425"/>
    </row>
    <row r="426" spans="1:5" ht="15" customHeight="1" x14ac:dyDescent="0.25">
      <c r="A426"/>
      <c r="B426"/>
      <c r="C426" s="67"/>
      <c r="D426" s="67"/>
      <c r="E426"/>
    </row>
    <row r="427" spans="1:5" ht="15" customHeight="1" x14ac:dyDescent="0.25">
      <c r="A427"/>
      <c r="B427"/>
      <c r="C427" s="67"/>
      <c r="D427" s="67"/>
      <c r="E427"/>
    </row>
    <row r="428" spans="1:5" ht="15" customHeight="1" x14ac:dyDescent="0.25">
      <c r="A428"/>
      <c r="B428"/>
      <c r="C428" s="67"/>
      <c r="D428" s="67"/>
      <c r="E428"/>
    </row>
    <row r="429" spans="1:5" ht="15" customHeight="1" x14ac:dyDescent="0.25">
      <c r="A429"/>
      <c r="B429"/>
      <c r="C429" s="67"/>
      <c r="D429" s="67"/>
      <c r="E429"/>
    </row>
    <row r="430" spans="1:5" ht="15" customHeight="1" x14ac:dyDescent="0.25">
      <c r="A430"/>
      <c r="B430"/>
      <c r="C430" s="67"/>
      <c r="D430" s="67"/>
      <c r="E430"/>
    </row>
    <row r="431" spans="1:5" ht="15" customHeight="1" x14ac:dyDescent="0.25">
      <c r="A431"/>
      <c r="B431"/>
      <c r="C431" s="67"/>
      <c r="D431" s="67"/>
      <c r="E431"/>
    </row>
    <row r="432" spans="1:5" ht="15" customHeight="1" x14ac:dyDescent="0.25">
      <c r="A432"/>
      <c r="B432"/>
      <c r="C432" s="67"/>
      <c r="D432" s="67"/>
      <c r="E432"/>
    </row>
    <row r="433" spans="1:5" ht="15" customHeight="1" x14ac:dyDescent="0.25">
      <c r="A433"/>
      <c r="B433"/>
      <c r="C433" s="67"/>
      <c r="D433" s="67"/>
      <c r="E433"/>
    </row>
    <row r="434" spans="1:5" ht="15" customHeight="1" x14ac:dyDescent="0.25">
      <c r="A434"/>
      <c r="B434"/>
      <c r="C434" s="67"/>
      <c r="D434" s="67"/>
      <c r="E434"/>
    </row>
    <row r="435" spans="1:5" ht="15" customHeight="1" x14ac:dyDescent="0.25">
      <c r="A435"/>
      <c r="B435"/>
      <c r="C435" s="67"/>
      <c r="D435" s="67"/>
      <c r="E435"/>
    </row>
    <row r="436" spans="1:5" ht="15" customHeight="1" x14ac:dyDescent="0.25">
      <c r="A436"/>
      <c r="B436"/>
      <c r="C436" s="67"/>
      <c r="D436" s="67"/>
      <c r="E436"/>
    </row>
    <row r="437" spans="1:5" ht="15" customHeight="1" x14ac:dyDescent="0.25">
      <c r="A437"/>
      <c r="B437"/>
      <c r="C437" s="67"/>
      <c r="D437" s="67"/>
      <c r="E437"/>
    </row>
    <row r="438" spans="1:5" ht="15" customHeight="1" x14ac:dyDescent="0.25">
      <c r="A438"/>
      <c r="B438"/>
      <c r="C438" s="67"/>
      <c r="D438" s="67"/>
      <c r="E438"/>
    </row>
    <row r="439" spans="1:5" ht="15" customHeight="1" x14ac:dyDescent="0.25">
      <c r="A439"/>
      <c r="B439"/>
      <c r="C439" s="67"/>
      <c r="D439" s="67"/>
      <c r="E439"/>
    </row>
    <row r="440" spans="1:5" ht="15" customHeight="1" x14ac:dyDescent="0.25">
      <c r="A440"/>
      <c r="B440"/>
      <c r="C440" s="67"/>
      <c r="D440" s="67"/>
      <c r="E440"/>
    </row>
    <row r="441" spans="1:5" ht="15" customHeight="1" x14ac:dyDescent="0.25">
      <c r="A441"/>
      <c r="B441"/>
      <c r="C441" s="67"/>
      <c r="D441" s="67"/>
      <c r="E441"/>
    </row>
    <row r="442" spans="1:5" ht="15" customHeight="1" x14ac:dyDescent="0.25">
      <c r="A442"/>
      <c r="B442"/>
      <c r="C442" s="67"/>
      <c r="D442" s="67"/>
      <c r="E442"/>
    </row>
    <row r="443" spans="1:5" ht="15" customHeight="1" x14ac:dyDescent="0.25">
      <c r="A443"/>
      <c r="B443"/>
      <c r="C443" s="67"/>
      <c r="D443" s="67"/>
      <c r="E443"/>
    </row>
    <row r="444" spans="1:5" ht="15" customHeight="1" x14ac:dyDescent="0.25">
      <c r="A444"/>
      <c r="B444"/>
      <c r="C444" s="67"/>
      <c r="D444" s="67"/>
      <c r="E444"/>
    </row>
    <row r="445" spans="1:5" ht="15" customHeight="1" x14ac:dyDescent="0.25">
      <c r="A445"/>
      <c r="B445"/>
      <c r="C445" s="67"/>
      <c r="D445" s="67"/>
      <c r="E445"/>
    </row>
    <row r="446" spans="1:5" ht="15" customHeight="1" x14ac:dyDescent="0.25">
      <c r="A446"/>
      <c r="B446"/>
      <c r="C446" s="67"/>
      <c r="D446" s="67"/>
      <c r="E446"/>
    </row>
    <row r="447" spans="1:5" ht="15" customHeight="1" x14ac:dyDescent="0.25">
      <c r="A447"/>
      <c r="B447"/>
      <c r="C447" s="67"/>
      <c r="D447" s="67"/>
      <c r="E447"/>
    </row>
    <row r="448" spans="1:5" ht="15" customHeight="1" x14ac:dyDescent="0.25">
      <c r="A448"/>
      <c r="B448"/>
      <c r="C448" s="67"/>
      <c r="D448" s="67"/>
      <c r="E448"/>
    </row>
    <row r="449" spans="1:5" ht="15" customHeight="1" x14ac:dyDescent="0.25">
      <c r="A449"/>
      <c r="B449"/>
      <c r="C449" s="67"/>
      <c r="D449" s="67"/>
      <c r="E449"/>
    </row>
    <row r="450" spans="1:5" ht="15" customHeight="1" x14ac:dyDescent="0.25">
      <c r="A450"/>
      <c r="B450"/>
      <c r="C450" s="67"/>
      <c r="D450" s="67"/>
      <c r="E450"/>
    </row>
    <row r="451" spans="1:5" ht="15" customHeight="1" x14ac:dyDescent="0.25">
      <c r="A451"/>
      <c r="B451"/>
      <c r="C451" s="67"/>
      <c r="D451" s="67"/>
      <c r="E451"/>
    </row>
    <row r="452" spans="1:5" ht="15" customHeight="1" x14ac:dyDescent="0.25">
      <c r="A452"/>
      <c r="B452"/>
      <c r="C452" s="67"/>
      <c r="D452" s="67"/>
      <c r="E452"/>
    </row>
    <row r="453" spans="1:5" ht="15" customHeight="1" x14ac:dyDescent="0.25">
      <c r="A453"/>
      <c r="B453"/>
      <c r="C453" s="67"/>
      <c r="D453" s="67"/>
      <c r="E453"/>
    </row>
    <row r="454" spans="1:5" ht="15" customHeight="1" x14ac:dyDescent="0.25">
      <c r="A454"/>
      <c r="B454"/>
      <c r="C454" s="67"/>
      <c r="D454" s="67"/>
      <c r="E454"/>
    </row>
    <row r="455" spans="1:5" ht="15" customHeight="1" x14ac:dyDescent="0.25">
      <c r="A455"/>
      <c r="B455"/>
      <c r="C455" s="67"/>
      <c r="D455" s="67"/>
      <c r="E455"/>
    </row>
    <row r="456" spans="1:5" ht="15" customHeight="1" x14ac:dyDescent="0.25">
      <c r="A456"/>
      <c r="B456"/>
      <c r="C456" s="67"/>
      <c r="D456" s="67"/>
      <c r="E456"/>
    </row>
    <row r="457" spans="1:5" ht="15" customHeight="1" x14ac:dyDescent="0.25">
      <c r="A457"/>
      <c r="B457"/>
      <c r="C457" s="67"/>
      <c r="D457" s="67"/>
      <c r="E457"/>
    </row>
    <row r="458" spans="1:5" ht="15" customHeight="1" x14ac:dyDescent="0.25">
      <c r="A458"/>
      <c r="B458"/>
      <c r="C458" s="67"/>
      <c r="D458" s="67"/>
      <c r="E458"/>
    </row>
    <row r="459" spans="1:5" ht="15" customHeight="1" x14ac:dyDescent="0.25">
      <c r="A459"/>
      <c r="B459"/>
      <c r="C459" s="67"/>
      <c r="D459" s="67"/>
      <c r="E459"/>
    </row>
    <row r="460" spans="1:5" ht="15" customHeight="1" x14ac:dyDescent="0.25">
      <c r="A460"/>
      <c r="B460"/>
      <c r="C460" s="67"/>
      <c r="D460" s="67"/>
      <c r="E460"/>
    </row>
    <row r="461" spans="1:5" ht="15" customHeight="1" x14ac:dyDescent="0.25">
      <c r="A461"/>
      <c r="B461"/>
      <c r="C461" s="67"/>
      <c r="D461" s="67"/>
      <c r="E461"/>
    </row>
    <row r="462" spans="1:5" ht="15" customHeight="1" x14ac:dyDescent="0.25">
      <c r="A462"/>
      <c r="B462"/>
      <c r="C462" s="67"/>
      <c r="D462" s="67"/>
      <c r="E462"/>
    </row>
    <row r="463" spans="1:5" ht="15" customHeight="1" x14ac:dyDescent="0.25">
      <c r="A463"/>
      <c r="B463"/>
      <c r="C463" s="67"/>
      <c r="D463" s="67"/>
      <c r="E463"/>
    </row>
    <row r="464" spans="1:5" ht="15" customHeight="1" x14ac:dyDescent="0.25">
      <c r="A464"/>
      <c r="B464"/>
      <c r="C464" s="67"/>
      <c r="D464" s="67"/>
      <c r="E464"/>
    </row>
    <row r="465" spans="1:5" ht="15" customHeight="1" x14ac:dyDescent="0.25">
      <c r="A465"/>
      <c r="B465"/>
      <c r="C465" s="67"/>
      <c r="D465" s="67"/>
      <c r="E465"/>
    </row>
    <row r="466" spans="1:5" ht="15" customHeight="1" x14ac:dyDescent="0.25">
      <c r="A466"/>
      <c r="B466"/>
      <c r="C466" s="67"/>
      <c r="D466" s="67"/>
      <c r="E466"/>
    </row>
    <row r="467" spans="1:5" ht="15" customHeight="1" x14ac:dyDescent="0.25">
      <c r="A467"/>
      <c r="B467"/>
      <c r="C467" s="67"/>
      <c r="D467" s="67"/>
      <c r="E467"/>
    </row>
    <row r="468" spans="1:5" ht="15" customHeight="1" x14ac:dyDescent="0.25">
      <c r="A468"/>
      <c r="B468"/>
      <c r="C468" s="67"/>
      <c r="D468" s="67"/>
      <c r="E468"/>
    </row>
    <row r="469" spans="1:5" ht="15" customHeight="1" x14ac:dyDescent="0.25">
      <c r="A469"/>
      <c r="B469"/>
      <c r="C469" s="67"/>
      <c r="D469" s="67"/>
      <c r="E469"/>
    </row>
    <row r="470" spans="1:5" ht="15" customHeight="1" x14ac:dyDescent="0.25">
      <c r="A470"/>
      <c r="B470"/>
      <c r="C470" s="67"/>
      <c r="D470" s="67"/>
      <c r="E470"/>
    </row>
    <row r="471" spans="1:5" ht="15" customHeight="1" x14ac:dyDescent="0.25">
      <c r="A471"/>
      <c r="B471"/>
      <c r="C471" s="67"/>
      <c r="D471" s="67"/>
      <c r="E471"/>
    </row>
    <row r="472" spans="1:5" ht="15" customHeight="1" x14ac:dyDescent="0.25">
      <c r="A472"/>
      <c r="B472"/>
      <c r="C472" s="67"/>
      <c r="D472" s="67"/>
      <c r="E472"/>
    </row>
    <row r="473" spans="1:5" ht="15" customHeight="1" x14ac:dyDescent="0.25">
      <c r="A473"/>
      <c r="B473"/>
      <c r="C473" s="67"/>
      <c r="D473" s="67"/>
      <c r="E473"/>
    </row>
    <row r="474" spans="1:5" ht="15" customHeight="1" x14ac:dyDescent="0.25">
      <c r="A474"/>
      <c r="B474"/>
      <c r="C474" s="67"/>
      <c r="D474" s="67"/>
      <c r="E474"/>
    </row>
    <row r="475" spans="1:5" ht="15" customHeight="1" x14ac:dyDescent="0.25">
      <c r="A475"/>
      <c r="B475"/>
      <c r="C475" s="67"/>
      <c r="D475" s="67"/>
      <c r="E475"/>
    </row>
    <row r="476" spans="1:5" ht="15" customHeight="1" x14ac:dyDescent="0.25">
      <c r="A476"/>
      <c r="B476"/>
      <c r="C476" s="67"/>
      <c r="D476" s="67"/>
      <c r="E476"/>
    </row>
    <row r="477" spans="1:5" ht="15" customHeight="1" x14ac:dyDescent="0.25">
      <c r="A477"/>
      <c r="B477"/>
      <c r="C477" s="67"/>
      <c r="D477" s="67"/>
      <c r="E477"/>
    </row>
    <row r="478" spans="1:5" ht="15" customHeight="1" x14ac:dyDescent="0.25">
      <c r="A478"/>
      <c r="B478"/>
      <c r="C478" s="67"/>
      <c r="D478" s="67"/>
      <c r="E478"/>
    </row>
    <row r="479" spans="1:5" ht="15" customHeight="1" x14ac:dyDescent="0.25">
      <c r="A479"/>
      <c r="B479"/>
      <c r="C479" s="67"/>
      <c r="D479" s="67"/>
      <c r="E479"/>
    </row>
    <row r="480" spans="1:5" ht="15" customHeight="1" x14ac:dyDescent="0.25">
      <c r="A480"/>
      <c r="B480"/>
      <c r="C480" s="67"/>
      <c r="D480" s="67"/>
      <c r="E480"/>
    </row>
    <row r="481" spans="1:5" ht="15" customHeight="1" x14ac:dyDescent="0.25">
      <c r="A481"/>
      <c r="B481"/>
      <c r="C481" s="67"/>
      <c r="D481" s="67"/>
      <c r="E481"/>
    </row>
    <row r="482" spans="1:5" ht="15" customHeight="1" x14ac:dyDescent="0.25">
      <c r="A482"/>
      <c r="B482"/>
      <c r="C482" s="67"/>
      <c r="D482" s="67"/>
      <c r="E482"/>
    </row>
    <row r="483" spans="1:5" ht="15" customHeight="1" x14ac:dyDescent="0.25">
      <c r="A483"/>
      <c r="B483"/>
      <c r="C483" s="67"/>
      <c r="D483" s="67"/>
      <c r="E483"/>
    </row>
    <row r="484" spans="1:5" ht="15" customHeight="1" x14ac:dyDescent="0.25">
      <c r="A484"/>
      <c r="B484"/>
      <c r="C484" s="67"/>
      <c r="D484" s="67"/>
      <c r="E484"/>
    </row>
    <row r="485" spans="1:5" ht="15" customHeight="1" x14ac:dyDescent="0.25">
      <c r="A485"/>
      <c r="B485"/>
      <c r="C485" s="67"/>
      <c r="D485" s="67"/>
      <c r="E485"/>
    </row>
    <row r="486" spans="1:5" ht="15" customHeight="1" x14ac:dyDescent="0.25">
      <c r="A486"/>
      <c r="B486"/>
      <c r="C486" s="67"/>
      <c r="D486" s="67"/>
      <c r="E486"/>
    </row>
    <row r="487" spans="1:5" ht="15" customHeight="1" x14ac:dyDescent="0.25">
      <c r="A487"/>
      <c r="B487"/>
      <c r="C487" s="67"/>
      <c r="D487" s="67"/>
      <c r="E487"/>
    </row>
    <row r="488" spans="1:5" ht="15" customHeight="1" x14ac:dyDescent="0.25">
      <c r="A488"/>
      <c r="B488"/>
      <c r="C488" s="67"/>
      <c r="D488" s="67"/>
      <c r="E488"/>
    </row>
    <row r="489" spans="1:5" ht="15" customHeight="1" x14ac:dyDescent="0.25">
      <c r="A489"/>
      <c r="B489"/>
      <c r="C489" s="67"/>
      <c r="D489" s="67"/>
      <c r="E489"/>
    </row>
    <row r="490" spans="1:5" ht="15" customHeight="1" x14ac:dyDescent="0.25">
      <c r="A490"/>
      <c r="B490"/>
      <c r="C490" s="67"/>
      <c r="D490" s="67"/>
      <c r="E490"/>
    </row>
    <row r="491" spans="1:5" ht="15" customHeight="1" x14ac:dyDescent="0.25">
      <c r="A491"/>
      <c r="B491"/>
      <c r="C491" s="67"/>
      <c r="D491" s="67"/>
      <c r="E491"/>
    </row>
    <row r="492" spans="1:5" ht="15" customHeight="1" x14ac:dyDescent="0.25">
      <c r="A492"/>
      <c r="B492"/>
      <c r="C492" s="67"/>
      <c r="D492" s="67"/>
      <c r="E492"/>
    </row>
    <row r="493" spans="1:5" ht="15" customHeight="1" x14ac:dyDescent="0.25">
      <c r="A493"/>
      <c r="B493"/>
      <c r="C493" s="67"/>
      <c r="D493" s="67"/>
      <c r="E493"/>
    </row>
    <row r="494" spans="1:5" ht="15" customHeight="1" x14ac:dyDescent="0.25">
      <c r="A494"/>
      <c r="B494"/>
      <c r="C494" s="67"/>
      <c r="D494" s="67"/>
      <c r="E494"/>
    </row>
    <row r="495" spans="1:5" ht="15" customHeight="1" x14ac:dyDescent="0.25">
      <c r="A495"/>
      <c r="B495"/>
      <c r="C495" s="67"/>
      <c r="D495" s="67"/>
      <c r="E495"/>
    </row>
    <row r="496" spans="1:5" ht="15" customHeight="1" x14ac:dyDescent="0.25">
      <c r="A496"/>
      <c r="B496"/>
      <c r="C496" s="67"/>
      <c r="D496" s="67"/>
      <c r="E496"/>
    </row>
    <row r="497" spans="1:10" ht="15" customHeight="1" x14ac:dyDescent="0.25">
      <c r="A497"/>
      <c r="B497"/>
      <c r="C497" s="67"/>
      <c r="D497" s="67"/>
      <c r="E497"/>
    </row>
    <row r="498" spans="1:10" ht="15" customHeight="1" x14ac:dyDescent="0.25">
      <c r="A498"/>
      <c r="B498"/>
      <c r="C498" s="67"/>
      <c r="D498" s="67"/>
      <c r="E498"/>
    </row>
    <row r="499" spans="1:10" ht="15" customHeight="1" x14ac:dyDescent="0.25">
      <c r="A499" s="41"/>
      <c r="B499" s="41"/>
      <c r="C499" s="68"/>
      <c r="D499" s="68"/>
      <c r="E499" s="41"/>
    </row>
    <row r="500" spans="1:10" s="70" customFormat="1" ht="78.75" customHeight="1" x14ac:dyDescent="0.25">
      <c r="A500" s="69"/>
      <c r="B500" s="159" t="s">
        <v>450</v>
      </c>
      <c r="C500" s="159"/>
      <c r="D500" s="159"/>
      <c r="E500" s="159"/>
      <c r="F500" s="3"/>
      <c r="G500" s="3"/>
      <c r="H500" s="3"/>
      <c r="I500" s="3"/>
      <c r="J500" s="3"/>
    </row>
    <row r="501" spans="1:10" s="70" customFormat="1" ht="15.75" customHeight="1" x14ac:dyDescent="0.25">
      <c r="A501" s="69"/>
      <c r="B501" s="160" t="s">
        <v>451</v>
      </c>
      <c r="C501" s="160"/>
      <c r="D501" s="160"/>
      <c r="E501" s="160"/>
      <c r="F501" s="3"/>
      <c r="G501" s="3"/>
      <c r="H501" s="3"/>
      <c r="I501" s="3"/>
      <c r="J501" s="3"/>
    </row>
    <row r="502" spans="1:10" s="75" customFormat="1" ht="68.25" customHeight="1" x14ac:dyDescent="0.25">
      <c r="A502" s="71"/>
      <c r="B502" s="72" t="s">
        <v>441</v>
      </c>
      <c r="C502" s="73"/>
      <c r="D502" s="73"/>
      <c r="E502" s="74"/>
      <c r="F502" s="3"/>
      <c r="G502" s="3"/>
      <c r="H502" s="3"/>
      <c r="I502" s="3"/>
      <c r="J502" s="3"/>
    </row>
    <row r="503" spans="1:10" s="75" customFormat="1" ht="46.5" customHeight="1" x14ac:dyDescent="0.25">
      <c r="A503" s="71"/>
      <c r="B503" s="157" t="s">
        <v>452</v>
      </c>
      <c r="C503" s="158"/>
      <c r="D503" s="158"/>
      <c r="E503" s="158"/>
      <c r="F503" s="3"/>
      <c r="G503" s="3"/>
      <c r="H503" s="3"/>
      <c r="I503" s="3"/>
      <c r="J503" s="3"/>
    </row>
    <row r="504" spans="1:10" s="75" customFormat="1" ht="45" customHeight="1" x14ac:dyDescent="0.25">
      <c r="A504" s="71"/>
      <c r="B504" s="157" t="s">
        <v>453</v>
      </c>
      <c r="C504" s="158"/>
      <c r="D504" s="158"/>
      <c r="E504" s="158"/>
      <c r="F504" s="3"/>
      <c r="G504" s="3"/>
      <c r="H504" s="3"/>
      <c r="I504" s="3"/>
      <c r="J504" s="3"/>
    </row>
    <row r="505" spans="1:10" s="75" customFormat="1" ht="29.25" customHeight="1" x14ac:dyDescent="0.25">
      <c r="A505" s="71"/>
      <c r="B505" s="157" t="s">
        <v>454</v>
      </c>
      <c r="C505" s="158"/>
      <c r="D505" s="158"/>
      <c r="E505" s="158"/>
      <c r="F505" s="3"/>
      <c r="G505" s="3"/>
      <c r="H505" s="3"/>
      <c r="I505" s="3"/>
      <c r="J505" s="3"/>
    </row>
    <row r="506" spans="1:10" s="75" customFormat="1" ht="31.5" customHeight="1" x14ac:dyDescent="0.25">
      <c r="A506" s="71"/>
      <c r="B506" s="157" t="s">
        <v>455</v>
      </c>
      <c r="C506" s="158"/>
      <c r="D506" s="158"/>
      <c r="E506" s="158"/>
      <c r="F506" s="3"/>
      <c r="G506" s="3"/>
      <c r="H506" s="3"/>
      <c r="I506" s="3"/>
      <c r="J506" s="3"/>
    </row>
    <row r="507" spans="1:10" s="76" customFormat="1" ht="31.5" customHeight="1" x14ac:dyDescent="0.25">
      <c r="A507" s="71"/>
      <c r="B507" s="157" t="s">
        <v>456</v>
      </c>
      <c r="C507" s="158"/>
      <c r="D507" s="158"/>
      <c r="E507" s="158"/>
      <c r="F507" s="3"/>
      <c r="G507" s="3"/>
      <c r="H507" s="3"/>
      <c r="I507" s="3"/>
      <c r="J507" s="3"/>
    </row>
    <row r="508" spans="1:10" s="76" customFormat="1" ht="33.75" customHeight="1" x14ac:dyDescent="0.25">
      <c r="A508" s="71"/>
      <c r="B508" s="157" t="s">
        <v>457</v>
      </c>
      <c r="C508" s="158"/>
      <c r="D508" s="158"/>
      <c r="E508" s="158"/>
      <c r="F508" s="3"/>
      <c r="G508" s="3"/>
      <c r="H508" s="3"/>
      <c r="I508" s="3"/>
      <c r="J508" s="3"/>
    </row>
    <row r="509" spans="1:10" s="76" customFormat="1" ht="60.75" customHeight="1" x14ac:dyDescent="0.25">
      <c r="A509" s="71"/>
      <c r="B509" s="157" t="s">
        <v>458</v>
      </c>
      <c r="C509" s="158"/>
      <c r="D509" s="158"/>
      <c r="E509" s="158"/>
      <c r="F509" s="3"/>
      <c r="G509" s="3"/>
      <c r="H509" s="3"/>
      <c r="I509" s="3"/>
      <c r="J509" s="3"/>
    </row>
    <row r="510" spans="1:10" s="76" customFormat="1" ht="45" customHeight="1" x14ac:dyDescent="0.25">
      <c r="A510" s="71"/>
      <c r="B510" s="157" t="s">
        <v>459</v>
      </c>
      <c r="C510" s="158"/>
      <c r="D510" s="158"/>
      <c r="E510" s="158"/>
      <c r="F510" s="3"/>
      <c r="G510" s="3"/>
      <c r="H510" s="3"/>
      <c r="I510" s="3"/>
      <c r="J510" s="3"/>
    </row>
    <row r="511" spans="1:10" s="42" customFormat="1" ht="30" customHeight="1" x14ac:dyDescent="0.25">
      <c r="B511" s="163" t="s">
        <v>460</v>
      </c>
      <c r="C511" s="164"/>
      <c r="D511" s="164"/>
      <c r="E511" s="164"/>
      <c r="F511" s="3"/>
      <c r="G511" s="3"/>
      <c r="H511" s="3"/>
      <c r="I511" s="3"/>
      <c r="J511" s="3"/>
    </row>
    <row r="512" spans="1:10" s="42" customFormat="1" ht="105.75" customHeight="1" x14ac:dyDescent="0.25">
      <c r="B512" s="163" t="s">
        <v>461</v>
      </c>
      <c r="C512" s="164"/>
      <c r="D512" s="164"/>
      <c r="E512" s="164"/>
      <c r="F512" s="3"/>
      <c r="G512" s="3"/>
      <c r="H512" s="3"/>
      <c r="I512" s="3"/>
      <c r="J512" s="3"/>
    </row>
    <row r="513" spans="1:10" s="42" customFormat="1" x14ac:dyDescent="0.25">
      <c r="B513" s="161"/>
      <c r="C513" s="162"/>
      <c r="D513" s="162"/>
      <c r="E513" s="162"/>
      <c r="F513" s="3"/>
      <c r="G513" s="3"/>
      <c r="H513" s="3"/>
      <c r="I513" s="3"/>
      <c r="J513" s="3"/>
    </row>
    <row r="514" spans="1:10" s="42" customFormat="1" x14ac:dyDescent="0.25">
      <c r="B514" s="161"/>
      <c r="C514" s="162"/>
      <c r="D514" s="162"/>
      <c r="E514" s="162"/>
      <c r="F514" s="3"/>
      <c r="G514" s="3"/>
      <c r="H514" s="3"/>
      <c r="I514" s="3"/>
      <c r="J514" s="3"/>
    </row>
    <row r="515" spans="1:10" s="42" customFormat="1" x14ac:dyDescent="0.25">
      <c r="B515" s="161"/>
      <c r="C515" s="162"/>
      <c r="D515" s="162"/>
      <c r="E515" s="162"/>
      <c r="F515" s="3"/>
      <c r="G515" s="3"/>
      <c r="H515" s="3"/>
      <c r="I515" s="3"/>
      <c r="J515" s="3"/>
    </row>
    <row r="516" spans="1:10" s="42" customFormat="1" x14ac:dyDescent="0.25">
      <c r="B516" s="161"/>
      <c r="C516" s="162"/>
      <c r="D516" s="162"/>
      <c r="E516" s="162"/>
      <c r="F516" s="3"/>
      <c r="G516" s="3"/>
      <c r="H516" s="3"/>
      <c r="I516" s="3"/>
      <c r="J516" s="3"/>
    </row>
    <row r="517" spans="1:10" s="42" customFormat="1" x14ac:dyDescent="0.25">
      <c r="B517" s="161"/>
      <c r="C517" s="162"/>
      <c r="D517" s="162"/>
      <c r="E517" s="162"/>
      <c r="F517" s="3"/>
      <c r="G517" s="3"/>
      <c r="H517" s="3"/>
      <c r="I517" s="3"/>
      <c r="J517" s="3"/>
    </row>
    <row r="518" spans="1:10" x14ac:dyDescent="0.25">
      <c r="A518" s="42"/>
      <c r="B518" s="42"/>
      <c r="C518" s="77"/>
      <c r="D518" s="77"/>
      <c r="E518" s="42"/>
    </row>
    <row r="519" spans="1:10" x14ac:dyDescent="0.25">
      <c r="A519" s="42"/>
      <c r="B519" s="42"/>
      <c r="C519" s="77"/>
      <c r="D519" s="77"/>
      <c r="E519" s="42"/>
    </row>
    <row r="520" spans="1:10" ht="39" customHeight="1" x14ac:dyDescent="0.25">
      <c r="A520" s="42"/>
      <c r="B520" s="42"/>
      <c r="C520" s="77"/>
      <c r="D520" s="77"/>
      <c r="E520" s="42"/>
    </row>
    <row r="521" spans="1:10" x14ac:dyDescent="0.25">
      <c r="A521" s="42"/>
      <c r="B521" s="42"/>
      <c r="C521" s="77"/>
      <c r="D521" s="77"/>
      <c r="E521" s="42"/>
    </row>
    <row r="522" spans="1:10" x14ac:dyDescent="0.25">
      <c r="A522" s="42"/>
      <c r="B522" s="42"/>
      <c r="C522" s="77"/>
      <c r="D522" s="77"/>
      <c r="E522" s="42"/>
    </row>
    <row r="523" spans="1:10" x14ac:dyDescent="0.25">
      <c r="A523" s="42"/>
      <c r="B523" s="42"/>
      <c r="C523" s="77"/>
      <c r="D523" s="77"/>
      <c r="E523" s="42"/>
    </row>
    <row r="524" spans="1:10" x14ac:dyDescent="0.25">
      <c r="A524" s="42"/>
      <c r="B524" s="42"/>
      <c r="C524" s="77"/>
      <c r="D524" s="77"/>
      <c r="E524" s="42"/>
    </row>
    <row r="525" spans="1:10" x14ac:dyDescent="0.25">
      <c r="A525" s="42"/>
      <c r="B525" s="42"/>
      <c r="C525" s="77"/>
      <c r="D525" s="77"/>
      <c r="E525" s="42"/>
    </row>
    <row r="526" spans="1:10" x14ac:dyDescent="0.25">
      <c r="A526" s="42"/>
      <c r="B526" s="42"/>
      <c r="C526" s="77"/>
      <c r="D526" s="77"/>
      <c r="E526" s="42"/>
    </row>
    <row r="527" spans="1:10" x14ac:dyDescent="0.25">
      <c r="A527" s="42"/>
      <c r="B527" s="42"/>
      <c r="C527" s="77"/>
      <c r="D527" s="77"/>
      <c r="E527" s="42"/>
    </row>
    <row r="528" spans="1:10" x14ac:dyDescent="0.25">
      <c r="A528" s="42"/>
      <c r="B528" s="42"/>
      <c r="C528" s="77"/>
      <c r="D528" s="77"/>
      <c r="E528" s="42"/>
    </row>
    <row r="529" spans="1:5" x14ac:dyDescent="0.25">
      <c r="A529" s="42"/>
      <c r="B529" s="42"/>
      <c r="C529" s="77"/>
      <c r="D529" s="77"/>
      <c r="E529" s="42"/>
    </row>
    <row r="530" spans="1:5" x14ac:dyDescent="0.25">
      <c r="A530" s="42"/>
      <c r="B530" s="42"/>
      <c r="C530" s="77"/>
      <c r="D530" s="77"/>
      <c r="E530" s="42"/>
    </row>
    <row r="531" spans="1:5" x14ac:dyDescent="0.25">
      <c r="A531" s="42"/>
      <c r="B531" s="42"/>
      <c r="C531" s="77"/>
      <c r="D531" s="77"/>
      <c r="E531" s="42"/>
    </row>
    <row r="532" spans="1:5" x14ac:dyDescent="0.25">
      <c r="A532" s="42"/>
      <c r="B532" s="42"/>
      <c r="C532" s="77"/>
      <c r="D532" s="77"/>
      <c r="E532" s="42"/>
    </row>
    <row r="533" spans="1:5" x14ac:dyDescent="0.25">
      <c r="A533" s="42"/>
      <c r="B533" s="42"/>
      <c r="C533" s="77"/>
      <c r="D533" s="77"/>
      <c r="E533" s="42"/>
    </row>
    <row r="534" spans="1:5" x14ac:dyDescent="0.25">
      <c r="A534" s="42"/>
      <c r="B534" s="42"/>
      <c r="C534" s="77"/>
      <c r="D534" s="77"/>
      <c r="E534" s="42"/>
    </row>
    <row r="535" spans="1:5" x14ac:dyDescent="0.25">
      <c r="A535" s="42"/>
      <c r="B535" s="42"/>
      <c r="C535" s="77"/>
      <c r="D535" s="77"/>
      <c r="E535" s="42"/>
    </row>
    <row r="536" spans="1:5" ht="20.25" customHeight="1" x14ac:dyDescent="0.25">
      <c r="A536" s="42"/>
      <c r="B536" s="42"/>
      <c r="C536" s="77"/>
      <c r="D536" s="77"/>
      <c r="E536" s="42"/>
    </row>
    <row r="537" spans="1:5" ht="21" customHeight="1" x14ac:dyDescent="0.25">
      <c r="A537" s="42"/>
      <c r="B537" s="42"/>
      <c r="C537" s="77"/>
      <c r="D537" s="77"/>
      <c r="E537" s="42"/>
    </row>
    <row r="538" spans="1:5" x14ac:dyDescent="0.25">
      <c r="A538" s="42"/>
      <c r="B538" s="42"/>
      <c r="C538" s="77"/>
      <c r="D538" s="77"/>
      <c r="E538" s="42"/>
    </row>
    <row r="539" spans="1:5" x14ac:dyDescent="0.25">
      <c r="A539" s="42"/>
      <c r="B539" s="42"/>
      <c r="C539" s="77"/>
      <c r="D539" s="77"/>
      <c r="E539" s="42"/>
    </row>
    <row r="540" spans="1:5" ht="26.25" customHeight="1" x14ac:dyDescent="0.25">
      <c r="A540" s="42"/>
      <c r="B540" s="42"/>
      <c r="C540" s="77"/>
      <c r="D540" s="77"/>
      <c r="E540" s="42"/>
    </row>
    <row r="541" spans="1:5" ht="134.25" customHeight="1" x14ac:dyDescent="0.25">
      <c r="A541" s="42"/>
      <c r="B541" s="42"/>
      <c r="C541" s="77"/>
      <c r="D541" s="77"/>
      <c r="E541" s="42"/>
    </row>
    <row r="542" spans="1:5" ht="35.25" customHeight="1" x14ac:dyDescent="0.25">
      <c r="A542" s="42"/>
      <c r="B542" s="42"/>
      <c r="C542" s="77"/>
      <c r="D542" s="77"/>
      <c r="E542" s="42"/>
    </row>
    <row r="543" spans="1:5" ht="65.25" customHeight="1" x14ac:dyDescent="0.25">
      <c r="A543" s="42"/>
      <c r="B543" s="42"/>
      <c r="C543" s="77"/>
      <c r="D543" s="77"/>
      <c r="E543" s="42"/>
    </row>
    <row r="544" spans="1:5" ht="34.5" customHeight="1" x14ac:dyDescent="0.25">
      <c r="A544" s="142"/>
      <c r="B544" s="142"/>
      <c r="C544" s="142"/>
      <c r="D544" s="142"/>
      <c r="E544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3">
    <mergeCell ref="B517:E517"/>
    <mergeCell ref="A544:E544"/>
    <mergeCell ref="B511:E511"/>
    <mergeCell ref="B512:E512"/>
    <mergeCell ref="B513:E513"/>
    <mergeCell ref="B514:E514"/>
    <mergeCell ref="B515:E515"/>
    <mergeCell ref="B516:E516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H5:H6"/>
    <mergeCell ref="I5:J5"/>
    <mergeCell ref="A267:B267"/>
    <mergeCell ref="A268:E268"/>
    <mergeCell ref="A269:E269"/>
    <mergeCell ref="A270:E270"/>
    <mergeCell ref="C1:E1"/>
    <mergeCell ref="B2:E2"/>
    <mergeCell ref="A3:E3"/>
    <mergeCell ref="B4:E4"/>
    <mergeCell ref="A5:A6"/>
    <mergeCell ref="C5:C6"/>
    <mergeCell ref="D5:E5"/>
  </mergeCells>
  <conditionalFormatting sqref="G1:J7 G265:J1048576">
    <cfRule type="containsText" dxfId="36" priority="6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35" priority="5" operator="containsText" text="ОШИБКА">
      <formula>NOT(ISERROR(SEARCH("ОШИБКА",G8)))</formula>
    </cfRule>
  </conditionalFormatting>
  <conditionalFormatting sqref="I260:J263">
    <cfRule type="containsText" dxfId="34" priority="4" operator="containsText" text="ОШИБКА">
      <formula>NOT(ISERROR(SEARCH("ОШИБКА",I260)))</formula>
    </cfRule>
  </conditionalFormatting>
  <conditionalFormatting sqref="I264:J264">
    <cfRule type="containsText" dxfId="33" priority="3" operator="containsText" text="ОШИБКА">
      <formula>NOT(ISERROR(SEARCH("ОШИБКА",I264)))</formula>
    </cfRule>
  </conditionalFormatting>
  <conditionalFormatting sqref="D163:E164">
    <cfRule type="containsText" dxfId="32" priority="2" operator="containsText" text="ОШИБКА">
      <formula>NOT(ISERROR(SEARCH("ОШИБКА",D163)))</formula>
    </cfRule>
  </conditionalFormatting>
  <conditionalFormatting sqref="D177:E181">
    <cfRule type="containsText" dxfId="31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2"/>
  <sheetViews>
    <sheetView view="pageBreakPreview" topLeftCell="A232" zoomScaleNormal="100" zoomScaleSheetLayoutView="100" workbookViewId="0">
      <selection activeCell="C152" sqref="C152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10" width="9.140625" style="3" customWidth="1"/>
    <col min="11" max="17" width="9.140625" style="79" customWidth="1"/>
    <col min="18" max="121" width="9.140625" style="1" customWidth="1"/>
    <col min="122" max="16384" width="10.140625" style="1"/>
  </cols>
  <sheetData>
    <row r="1" spans="1:17" ht="33" customHeight="1" x14ac:dyDescent="0.25">
      <c r="B1" s="2"/>
      <c r="C1" s="148" t="s">
        <v>0</v>
      </c>
      <c r="D1" s="148"/>
      <c r="E1" s="148"/>
    </row>
    <row r="2" spans="1:17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  <c r="K2" s="80"/>
      <c r="L2" s="80"/>
      <c r="M2" s="80"/>
      <c r="N2" s="80"/>
      <c r="O2" s="80"/>
      <c r="P2" s="80"/>
      <c r="Q2" s="80"/>
    </row>
    <row r="3" spans="1:17" s="9" customFormat="1" ht="24.75" customHeight="1" x14ac:dyDescent="0.25">
      <c r="A3" s="7"/>
      <c r="B3" s="150" t="s">
        <v>462</v>
      </c>
      <c r="C3" s="150"/>
      <c r="D3" s="150"/>
      <c r="E3" s="150"/>
      <c r="F3" s="8"/>
      <c r="G3" s="8"/>
      <c r="H3" s="8"/>
      <c r="I3" s="8"/>
      <c r="J3" s="8"/>
      <c r="K3" s="81"/>
      <c r="L3" s="81"/>
      <c r="M3" s="81"/>
      <c r="N3" s="81"/>
      <c r="O3" s="81"/>
      <c r="P3" s="81"/>
      <c r="Q3" s="81"/>
    </row>
    <row r="4" spans="1:17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  <c r="K4" s="80"/>
      <c r="L4" s="80"/>
      <c r="M4" s="80"/>
      <c r="N4" s="80"/>
      <c r="O4" s="80"/>
      <c r="P4" s="80"/>
      <c r="Q4" s="80"/>
    </row>
    <row r="5" spans="1:17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7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  <c r="H6" s="144"/>
      <c r="I6" s="12" t="s">
        <v>7</v>
      </c>
      <c r="J6" s="12" t="s">
        <v>8</v>
      </c>
    </row>
    <row r="7" spans="1:17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  <c r="H7" s="12">
        <v>3</v>
      </c>
      <c r="I7" s="12">
        <v>4</v>
      </c>
      <c r="J7" s="12">
        <v>5</v>
      </c>
    </row>
    <row r="8" spans="1:17" customFormat="1" ht="36" x14ac:dyDescent="0.25">
      <c r="A8" s="13" t="s">
        <v>9</v>
      </c>
      <c r="B8" s="13" t="s">
        <v>10</v>
      </c>
      <c r="C8" s="82">
        <v>39</v>
      </c>
      <c r="D8" s="82">
        <v>25</v>
      </c>
      <c r="E8" s="82">
        <v>14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  <c r="K8" s="83"/>
      <c r="L8" s="83"/>
      <c r="M8" s="83"/>
      <c r="N8" s="83"/>
      <c r="O8" s="83"/>
      <c r="P8" s="83"/>
      <c r="Q8" s="83"/>
    </row>
    <row r="9" spans="1:17" customFormat="1" x14ac:dyDescent="0.25">
      <c r="A9" s="17" t="s">
        <v>11</v>
      </c>
      <c r="B9" s="17" t="s">
        <v>12</v>
      </c>
      <c r="C9" s="84">
        <v>20</v>
      </c>
      <c r="D9" s="84">
        <v>13</v>
      </c>
      <c r="E9" s="84">
        <v>7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  <c r="K9" s="83"/>
      <c r="L9" s="83"/>
      <c r="M9" s="83"/>
      <c r="N9" s="83"/>
      <c r="O9" s="83"/>
      <c r="P9" s="83"/>
      <c r="Q9" s="83"/>
    </row>
    <row r="10" spans="1:17" customFormat="1" ht="24" x14ac:dyDescent="0.25">
      <c r="A10" s="19" t="s">
        <v>13</v>
      </c>
      <c r="B10" s="20" t="s">
        <v>14</v>
      </c>
      <c r="C10" s="84">
        <v>19</v>
      </c>
      <c r="D10" s="84">
        <v>12</v>
      </c>
      <c r="E10" s="84">
        <v>7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  <c r="K10" s="83"/>
      <c r="L10" s="83"/>
      <c r="M10" s="83"/>
      <c r="N10" s="83"/>
      <c r="O10" s="83"/>
      <c r="P10" s="83"/>
      <c r="Q10" s="83"/>
    </row>
    <row r="11" spans="1:17" customFormat="1" x14ac:dyDescent="0.25">
      <c r="A11" s="17" t="s">
        <v>15</v>
      </c>
      <c r="B11" s="17" t="s">
        <v>16</v>
      </c>
      <c r="C11" s="85"/>
      <c r="D11" s="85"/>
      <c r="E11" s="85"/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  <c r="K11" s="83"/>
      <c r="L11" s="83"/>
      <c r="M11" s="83"/>
      <c r="N11" s="83"/>
      <c r="O11" s="83"/>
      <c r="P11" s="83"/>
      <c r="Q11" s="83"/>
    </row>
    <row r="12" spans="1:17" customFormat="1" ht="15" customHeight="1" x14ac:dyDescent="0.25">
      <c r="A12" s="17" t="s">
        <v>17</v>
      </c>
      <c r="B12" s="17" t="s">
        <v>18</v>
      </c>
      <c r="C12" s="85"/>
      <c r="D12" s="85"/>
      <c r="E12" s="85"/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  <c r="K12" s="83"/>
      <c r="L12" s="83"/>
      <c r="M12" s="83"/>
      <c r="N12" s="83"/>
      <c r="O12" s="83"/>
      <c r="P12" s="83"/>
      <c r="Q12" s="83"/>
    </row>
    <row r="13" spans="1:17" customFormat="1" x14ac:dyDescent="0.25">
      <c r="A13" s="17" t="s">
        <v>19</v>
      </c>
      <c r="B13" s="17" t="s">
        <v>20</v>
      </c>
      <c r="C13" s="85"/>
      <c r="D13" s="85"/>
      <c r="E13" s="85"/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  <c r="K13" s="83"/>
      <c r="L13" s="83"/>
      <c r="M13" s="83"/>
      <c r="N13" s="83"/>
      <c r="O13" s="83"/>
      <c r="P13" s="83"/>
      <c r="Q13" s="83"/>
    </row>
    <row r="14" spans="1:17" customFormat="1" ht="24" x14ac:dyDescent="0.25">
      <c r="A14" s="17" t="s">
        <v>21</v>
      </c>
      <c r="B14" s="17" t="s">
        <v>22</v>
      </c>
      <c r="C14" s="84">
        <v>16</v>
      </c>
      <c r="D14" s="84">
        <v>12</v>
      </c>
      <c r="E14" s="85">
        <v>4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  <c r="K14" s="83"/>
      <c r="L14" s="83"/>
      <c r="M14" s="83"/>
      <c r="N14" s="83"/>
      <c r="O14" s="83"/>
      <c r="P14" s="83"/>
      <c r="Q14" s="83"/>
    </row>
    <row r="15" spans="1:17" customFormat="1" x14ac:dyDescent="0.25">
      <c r="A15" s="17" t="s">
        <v>23</v>
      </c>
      <c r="B15" s="17" t="s">
        <v>24</v>
      </c>
      <c r="C15" s="85">
        <v>2</v>
      </c>
      <c r="D15" s="85"/>
      <c r="E15" s="85">
        <v>2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  <c r="K15" s="83"/>
      <c r="L15" s="83"/>
      <c r="M15" s="83"/>
      <c r="N15" s="83"/>
      <c r="O15" s="83"/>
      <c r="P15" s="83"/>
      <c r="Q15" s="83"/>
    </row>
    <row r="16" spans="1:17" customFormat="1" ht="24" x14ac:dyDescent="0.25">
      <c r="A16" s="19" t="s">
        <v>25</v>
      </c>
      <c r="B16" s="17" t="s">
        <v>26</v>
      </c>
      <c r="C16" s="85"/>
      <c r="D16" s="85"/>
      <c r="E16" s="85"/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  <c r="K16" s="83"/>
      <c r="L16" s="83"/>
      <c r="M16" s="83"/>
      <c r="N16" s="83"/>
      <c r="O16" s="83"/>
      <c r="P16" s="83"/>
      <c r="Q16" s="83"/>
    </row>
    <row r="17" spans="1:17" customFormat="1" ht="36" x14ac:dyDescent="0.25">
      <c r="A17" s="19" t="s">
        <v>27</v>
      </c>
      <c r="B17" s="17" t="s">
        <v>28</v>
      </c>
      <c r="C17" s="85"/>
      <c r="D17" s="85"/>
      <c r="E17" s="85"/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  <c r="K17" s="83"/>
      <c r="L17" s="83"/>
      <c r="M17" s="83"/>
      <c r="N17" s="83"/>
      <c r="O17" s="83"/>
      <c r="P17" s="83"/>
      <c r="Q17" s="83"/>
    </row>
    <row r="18" spans="1:17" customFormat="1" ht="24" x14ac:dyDescent="0.25">
      <c r="A18" s="17" t="s">
        <v>29</v>
      </c>
      <c r="B18" s="17" t="s">
        <v>30</v>
      </c>
      <c r="C18" s="85">
        <v>1</v>
      </c>
      <c r="D18" s="85"/>
      <c r="E18" s="85">
        <v>1</v>
      </c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  <c r="K18" s="83"/>
      <c r="L18" s="83"/>
      <c r="M18" s="83"/>
      <c r="N18" s="83"/>
      <c r="O18" s="83"/>
      <c r="P18" s="83"/>
      <c r="Q18" s="83"/>
    </row>
    <row r="19" spans="1:17" customFormat="1" ht="36" x14ac:dyDescent="0.25">
      <c r="A19" s="19" t="s">
        <v>31</v>
      </c>
      <c r="B19" s="19" t="s">
        <v>32</v>
      </c>
      <c r="C19" s="85"/>
      <c r="D19" s="85"/>
      <c r="E19" s="85"/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  <c r="K19" s="83"/>
      <c r="L19" s="83"/>
      <c r="M19" s="83"/>
      <c r="N19" s="83"/>
      <c r="O19" s="83"/>
      <c r="P19" s="83"/>
      <c r="Q19" s="83"/>
    </row>
    <row r="20" spans="1:17" customFormat="1" ht="24" x14ac:dyDescent="0.25">
      <c r="A20" s="17" t="s">
        <v>33</v>
      </c>
      <c r="B20" s="17" t="s">
        <v>34</v>
      </c>
      <c r="C20" s="85"/>
      <c r="D20" s="85"/>
      <c r="E20" s="85"/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  <c r="K20" s="83"/>
      <c r="L20" s="83"/>
      <c r="M20" s="83"/>
      <c r="N20" s="83"/>
      <c r="O20" s="83"/>
      <c r="P20" s="83"/>
      <c r="Q20" s="83"/>
    </row>
    <row r="21" spans="1:17" customFormat="1" x14ac:dyDescent="0.25">
      <c r="A21" s="19" t="s">
        <v>35</v>
      </c>
      <c r="B21" s="19" t="s">
        <v>36</v>
      </c>
      <c r="C21" s="85"/>
      <c r="D21" s="85"/>
      <c r="E21" s="85"/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  <c r="K21" s="83"/>
      <c r="L21" s="83"/>
      <c r="M21" s="83"/>
      <c r="N21" s="83"/>
      <c r="O21" s="83"/>
      <c r="P21" s="83"/>
      <c r="Q21" s="83"/>
    </row>
    <row r="22" spans="1:17" customFormat="1" ht="24" x14ac:dyDescent="0.25">
      <c r="A22" s="19" t="s">
        <v>37</v>
      </c>
      <c r="B22" s="19" t="s">
        <v>38</v>
      </c>
      <c r="C22" s="85"/>
      <c r="D22" s="85"/>
      <c r="E22" s="85"/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  <c r="K22" s="83"/>
      <c r="L22" s="83"/>
      <c r="M22" s="83"/>
      <c r="N22" s="83"/>
      <c r="O22" s="83"/>
      <c r="P22" s="83"/>
      <c r="Q22" s="83"/>
    </row>
    <row r="23" spans="1:17" customFormat="1" ht="24" x14ac:dyDescent="0.25">
      <c r="A23" s="13">
        <v>2</v>
      </c>
      <c r="B23" s="13" t="s">
        <v>39</v>
      </c>
      <c r="C23" s="82">
        <v>22</v>
      </c>
      <c r="D23" s="82">
        <v>15</v>
      </c>
      <c r="E23" s="82">
        <v>7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  <c r="K23" s="83"/>
      <c r="L23" s="83"/>
      <c r="M23" s="83"/>
      <c r="N23" s="83"/>
      <c r="O23" s="83"/>
      <c r="P23" s="83"/>
      <c r="Q23" s="83"/>
    </row>
    <row r="24" spans="1:17" customFormat="1" x14ac:dyDescent="0.25">
      <c r="A24" s="19" t="s">
        <v>40</v>
      </c>
      <c r="B24" s="19" t="s">
        <v>41</v>
      </c>
      <c r="C24" s="84">
        <v>6</v>
      </c>
      <c r="D24" s="84">
        <v>5</v>
      </c>
      <c r="E24" s="85">
        <v>1</v>
      </c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  <c r="K24" s="83"/>
      <c r="L24" s="83"/>
      <c r="M24" s="83"/>
      <c r="N24" s="83"/>
      <c r="O24" s="83"/>
      <c r="P24" s="83"/>
      <c r="Q24" s="83"/>
    </row>
    <row r="25" spans="1:17" customFormat="1" ht="24" x14ac:dyDescent="0.25">
      <c r="A25" s="19" t="s">
        <v>42</v>
      </c>
      <c r="B25" s="19" t="s">
        <v>43</v>
      </c>
      <c r="C25" s="84">
        <v>16</v>
      </c>
      <c r="D25" s="84">
        <v>10</v>
      </c>
      <c r="E25" s="85">
        <v>6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  <c r="K25" s="83"/>
      <c r="L25" s="83"/>
      <c r="M25" s="83"/>
      <c r="N25" s="83"/>
      <c r="O25" s="83"/>
      <c r="P25" s="83"/>
      <c r="Q25" s="83"/>
    </row>
    <row r="26" spans="1:17" customFormat="1" ht="36" x14ac:dyDescent="0.25">
      <c r="A26" s="19" t="s">
        <v>44</v>
      </c>
      <c r="B26" s="19" t="s">
        <v>45</v>
      </c>
      <c r="C26" s="84">
        <v>14</v>
      </c>
      <c r="D26" s="84">
        <v>10</v>
      </c>
      <c r="E26" s="85">
        <v>4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  <c r="K26" s="83"/>
      <c r="L26" s="83"/>
      <c r="M26" s="83"/>
      <c r="N26" s="83"/>
      <c r="O26" s="83"/>
      <c r="P26" s="83"/>
      <c r="Q26" s="83"/>
    </row>
    <row r="27" spans="1:17" customFormat="1" x14ac:dyDescent="0.25">
      <c r="A27" s="19" t="s">
        <v>46</v>
      </c>
      <c r="B27" s="19" t="s">
        <v>47</v>
      </c>
      <c r="C27" s="85">
        <v>2</v>
      </c>
      <c r="D27" s="85">
        <v>0</v>
      </c>
      <c r="E27" s="85">
        <v>2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  <c r="K27" s="83"/>
      <c r="L27" s="83"/>
      <c r="M27" s="83"/>
      <c r="N27" s="83"/>
      <c r="O27" s="83"/>
      <c r="P27" s="83"/>
      <c r="Q27" s="83"/>
    </row>
    <row r="28" spans="1:17" customFormat="1" ht="24" x14ac:dyDescent="0.25">
      <c r="A28" s="13">
        <v>3</v>
      </c>
      <c r="B28" s="13" t="s">
        <v>48</v>
      </c>
      <c r="C28" s="82">
        <v>17</v>
      </c>
      <c r="D28" s="82">
        <v>10</v>
      </c>
      <c r="E28" s="82">
        <v>7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  <c r="K28" s="83"/>
      <c r="L28" s="83"/>
      <c r="M28" s="83"/>
      <c r="N28" s="83"/>
      <c r="O28" s="83"/>
      <c r="P28" s="83"/>
      <c r="Q28" s="83"/>
    </row>
    <row r="29" spans="1:17" customFormat="1" x14ac:dyDescent="0.25">
      <c r="A29" s="23" t="s">
        <v>49</v>
      </c>
      <c r="B29" s="19" t="s">
        <v>50</v>
      </c>
      <c r="C29" s="84">
        <v>14</v>
      </c>
      <c r="D29" s="84">
        <v>8</v>
      </c>
      <c r="E29" s="84">
        <v>6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  <c r="K29" s="83"/>
      <c r="L29" s="83"/>
      <c r="M29" s="83"/>
      <c r="N29" s="83"/>
      <c r="O29" s="83"/>
      <c r="P29" s="83"/>
      <c r="Q29" s="83"/>
    </row>
    <row r="30" spans="1:17" customFormat="1" ht="24" x14ac:dyDescent="0.25">
      <c r="A30" s="23" t="s">
        <v>51</v>
      </c>
      <c r="B30" s="19" t="s">
        <v>52</v>
      </c>
      <c r="C30" s="85">
        <v>3</v>
      </c>
      <c r="D30" s="85">
        <v>2</v>
      </c>
      <c r="E30" s="85">
        <v>1</v>
      </c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  <c r="K30" s="83"/>
      <c r="L30" s="83"/>
      <c r="M30" s="83"/>
      <c r="N30" s="83"/>
      <c r="O30" s="83"/>
      <c r="P30" s="83"/>
      <c r="Q30" s="83"/>
    </row>
    <row r="31" spans="1:17" customFormat="1" ht="48" x14ac:dyDescent="0.25">
      <c r="A31" s="23" t="s">
        <v>53</v>
      </c>
      <c r="B31" s="19" t="s">
        <v>54</v>
      </c>
      <c r="C31" s="85">
        <v>3</v>
      </c>
      <c r="D31" s="85">
        <v>2</v>
      </c>
      <c r="E31" s="85">
        <v>1</v>
      </c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  <c r="K31" s="83"/>
      <c r="L31" s="83"/>
      <c r="M31" s="83"/>
      <c r="N31" s="83"/>
      <c r="O31" s="83"/>
      <c r="P31" s="83"/>
      <c r="Q31" s="83"/>
    </row>
    <row r="32" spans="1:17" customFormat="1" x14ac:dyDescent="0.25">
      <c r="A32" s="23" t="s">
        <v>55</v>
      </c>
      <c r="B32" s="19" t="s">
        <v>56</v>
      </c>
      <c r="C32" s="85"/>
      <c r="D32" s="85"/>
      <c r="E32" s="85"/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  <c r="K32" s="83"/>
      <c r="L32" s="83"/>
      <c r="M32" s="83"/>
      <c r="N32" s="83"/>
      <c r="O32" s="83"/>
      <c r="P32" s="83"/>
      <c r="Q32" s="83"/>
    </row>
    <row r="33" spans="1:17" customFormat="1" ht="72" x14ac:dyDescent="0.25">
      <c r="A33" s="23" t="s">
        <v>57</v>
      </c>
      <c r="B33" s="19" t="s">
        <v>58</v>
      </c>
      <c r="C33" s="85"/>
      <c r="D33" s="85"/>
      <c r="E33" s="85"/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  <c r="K33" s="83"/>
      <c r="L33" s="83"/>
      <c r="M33" s="83"/>
      <c r="N33" s="83"/>
      <c r="O33" s="83"/>
      <c r="P33" s="83"/>
      <c r="Q33" s="83"/>
    </row>
    <row r="34" spans="1:17" customFormat="1" x14ac:dyDescent="0.25">
      <c r="A34" s="23" t="s">
        <v>59</v>
      </c>
      <c r="B34" s="19" t="s">
        <v>60</v>
      </c>
      <c r="C34" s="85"/>
      <c r="D34" s="85"/>
      <c r="E34" s="85"/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  <c r="K34" s="83"/>
      <c r="L34" s="83"/>
      <c r="M34" s="83"/>
      <c r="N34" s="83"/>
      <c r="O34" s="83"/>
      <c r="P34" s="83"/>
      <c r="Q34" s="83"/>
    </row>
    <row r="35" spans="1:17" customFormat="1" x14ac:dyDescent="0.25">
      <c r="A35" s="23" t="s">
        <v>61</v>
      </c>
      <c r="B35" s="19" t="s">
        <v>62</v>
      </c>
      <c r="C35" s="85"/>
      <c r="D35" s="85"/>
      <c r="E35" s="85"/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  <c r="K35" s="83"/>
      <c r="L35" s="83"/>
      <c r="M35" s="83"/>
      <c r="N35" s="83"/>
      <c r="O35" s="83"/>
      <c r="P35" s="83"/>
      <c r="Q35" s="83"/>
    </row>
    <row r="36" spans="1:17" customFormat="1" x14ac:dyDescent="0.25">
      <c r="A36" s="23" t="s">
        <v>63</v>
      </c>
      <c r="B36" s="19" t="s">
        <v>64</v>
      </c>
      <c r="C36" s="85"/>
      <c r="D36" s="85"/>
      <c r="E36" s="85"/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  <c r="K36" s="83"/>
      <c r="L36" s="83"/>
      <c r="M36" s="83"/>
      <c r="N36" s="83"/>
      <c r="O36" s="83"/>
      <c r="P36" s="83"/>
      <c r="Q36" s="83"/>
    </row>
    <row r="37" spans="1:17" customFormat="1" x14ac:dyDescent="0.25">
      <c r="A37" s="23" t="s">
        <v>65</v>
      </c>
      <c r="B37" s="19" t="s">
        <v>66</v>
      </c>
      <c r="C37" s="85"/>
      <c r="D37" s="85"/>
      <c r="E37" s="85"/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  <c r="K37" s="83"/>
      <c r="L37" s="83"/>
      <c r="M37" s="83"/>
      <c r="N37" s="83"/>
      <c r="O37" s="83"/>
      <c r="P37" s="83"/>
      <c r="Q37" s="83"/>
    </row>
    <row r="38" spans="1:17" customFormat="1" x14ac:dyDescent="0.25">
      <c r="A38" s="23" t="s">
        <v>67</v>
      </c>
      <c r="B38" s="19" t="s">
        <v>68</v>
      </c>
      <c r="C38" s="85"/>
      <c r="D38" s="85"/>
      <c r="E38" s="85"/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  <c r="K38" s="83"/>
      <c r="L38" s="83"/>
      <c r="M38" s="83"/>
      <c r="N38" s="83"/>
      <c r="O38" s="83"/>
      <c r="P38" s="83"/>
      <c r="Q38" s="83"/>
    </row>
    <row r="39" spans="1:17" customFormat="1" x14ac:dyDescent="0.25">
      <c r="A39" s="25" t="s">
        <v>69</v>
      </c>
      <c r="B39" s="19" t="s">
        <v>70</v>
      </c>
      <c r="C39" s="85"/>
      <c r="D39" s="85"/>
      <c r="E39" s="85"/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  <c r="K39" s="83"/>
      <c r="L39" s="83"/>
      <c r="M39" s="83"/>
      <c r="N39" s="83"/>
      <c r="O39" s="83"/>
      <c r="P39" s="83"/>
      <c r="Q39" s="83"/>
    </row>
    <row r="40" spans="1:17" customFormat="1" ht="24" x14ac:dyDescent="0.25">
      <c r="A40" s="23" t="s">
        <v>71</v>
      </c>
      <c r="B40" s="19" t="s">
        <v>72</v>
      </c>
      <c r="C40" s="85"/>
      <c r="D40" s="85"/>
      <c r="E40" s="85"/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  <c r="K40" s="83"/>
      <c r="L40" s="83"/>
      <c r="M40" s="83"/>
      <c r="N40" s="83"/>
      <c r="O40" s="83"/>
      <c r="P40" s="83"/>
      <c r="Q40" s="83"/>
    </row>
    <row r="41" spans="1:17" customFormat="1" ht="24" x14ac:dyDescent="0.25">
      <c r="A41" s="13">
        <v>4</v>
      </c>
      <c r="B41" s="13" t="s">
        <v>73</v>
      </c>
      <c r="C41" s="86"/>
      <c r="D41" s="86"/>
      <c r="E41" s="86"/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  <c r="K41" s="83"/>
      <c r="L41" s="83"/>
      <c r="M41" s="83"/>
      <c r="N41" s="83"/>
      <c r="O41" s="83"/>
      <c r="P41" s="83"/>
      <c r="Q41" s="83"/>
    </row>
    <row r="42" spans="1:17" customFormat="1" ht="24" x14ac:dyDescent="0.25">
      <c r="A42" s="13">
        <v>5</v>
      </c>
      <c r="B42" s="13" t="s">
        <v>74</v>
      </c>
      <c r="C42" s="86"/>
      <c r="D42" s="86"/>
      <c r="E42" s="86"/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  <c r="K42" s="83"/>
      <c r="L42" s="83"/>
      <c r="M42" s="83"/>
      <c r="N42" s="83"/>
      <c r="O42" s="83"/>
      <c r="P42" s="83"/>
      <c r="Q42" s="83"/>
    </row>
    <row r="43" spans="1:17" customFormat="1" ht="24" x14ac:dyDescent="0.25">
      <c r="A43" s="19" t="s">
        <v>75</v>
      </c>
      <c r="B43" s="19" t="s">
        <v>76</v>
      </c>
      <c r="C43" s="85"/>
      <c r="D43" s="85"/>
      <c r="E43" s="85"/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  <c r="K43" s="83"/>
      <c r="L43" s="83"/>
      <c r="M43" s="83"/>
      <c r="N43" s="83"/>
      <c r="O43" s="83"/>
      <c r="P43" s="83"/>
      <c r="Q43" s="83"/>
    </row>
    <row r="44" spans="1:17" customFormat="1" x14ac:dyDescent="0.25">
      <c r="A44" s="13">
        <v>6</v>
      </c>
      <c r="B44" s="13" t="s">
        <v>77</v>
      </c>
      <c r="C44" s="86"/>
      <c r="D44" s="86"/>
      <c r="E44" s="86"/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  <c r="K44" s="83"/>
      <c r="L44" s="83"/>
      <c r="M44" s="83"/>
      <c r="N44" s="83"/>
      <c r="O44" s="83"/>
      <c r="P44" s="83"/>
      <c r="Q44" s="83"/>
    </row>
    <row r="45" spans="1:17" customFormat="1" x14ac:dyDescent="0.25">
      <c r="A45" s="19" t="s">
        <v>78</v>
      </c>
      <c r="B45" s="19" t="s">
        <v>79</v>
      </c>
      <c r="C45" s="85"/>
      <c r="D45" s="85"/>
      <c r="E45" s="85"/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  <c r="K45" s="83"/>
      <c r="L45" s="83"/>
      <c r="M45" s="83"/>
      <c r="N45" s="83"/>
      <c r="O45" s="83"/>
      <c r="P45" s="83"/>
      <c r="Q45" s="83"/>
    </row>
    <row r="46" spans="1:17" customFormat="1" x14ac:dyDescent="0.25">
      <c r="A46" s="19" t="s">
        <v>80</v>
      </c>
      <c r="B46" s="19" t="s">
        <v>81</v>
      </c>
      <c r="C46" s="85"/>
      <c r="D46" s="85"/>
      <c r="E46" s="85"/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  <c r="K46" s="83"/>
      <c r="L46" s="83"/>
      <c r="M46" s="83"/>
      <c r="N46" s="83"/>
      <c r="O46" s="83"/>
      <c r="P46" s="83"/>
      <c r="Q46" s="83"/>
    </row>
    <row r="47" spans="1:17" customFormat="1" x14ac:dyDescent="0.25">
      <c r="A47" s="19" t="s">
        <v>82</v>
      </c>
      <c r="B47" s="19" t="s">
        <v>83</v>
      </c>
      <c r="C47" s="85"/>
      <c r="D47" s="85"/>
      <c r="E47" s="85"/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  <c r="K47" s="83"/>
      <c r="L47" s="83"/>
      <c r="M47" s="83"/>
      <c r="N47" s="83"/>
      <c r="O47" s="83"/>
      <c r="P47" s="83"/>
      <c r="Q47" s="83"/>
    </row>
    <row r="48" spans="1:17" customFormat="1" ht="48" x14ac:dyDescent="0.25">
      <c r="A48" s="13">
        <v>7</v>
      </c>
      <c r="B48" s="13" t="s">
        <v>84</v>
      </c>
      <c r="C48" s="86"/>
      <c r="D48" s="86"/>
      <c r="E48" s="86"/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  <c r="K48" s="83"/>
      <c r="L48" s="83"/>
      <c r="M48" s="83"/>
      <c r="N48" s="83"/>
      <c r="O48" s="83"/>
      <c r="P48" s="83"/>
      <c r="Q48" s="83"/>
    </row>
    <row r="49" spans="1:17" customFormat="1" x14ac:dyDescent="0.25">
      <c r="A49" s="13">
        <v>8</v>
      </c>
      <c r="B49" s="13" t="s">
        <v>85</v>
      </c>
      <c r="C49" s="86"/>
      <c r="D49" s="86"/>
      <c r="E49" s="86"/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  <c r="K49" s="83"/>
      <c r="L49" s="83"/>
      <c r="M49" s="83"/>
      <c r="N49" s="83"/>
      <c r="O49" s="83"/>
      <c r="P49" s="83"/>
      <c r="Q49" s="83"/>
    </row>
    <row r="50" spans="1:17" customFormat="1" ht="24" x14ac:dyDescent="0.25">
      <c r="A50" s="19" t="s">
        <v>86</v>
      </c>
      <c r="B50" s="19" t="s">
        <v>87</v>
      </c>
      <c r="C50" s="85"/>
      <c r="D50" s="85"/>
      <c r="E50" s="85"/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  <c r="K50" s="83"/>
      <c r="L50" s="83"/>
      <c r="M50" s="83"/>
      <c r="N50" s="83"/>
      <c r="O50" s="83"/>
      <c r="P50" s="83"/>
      <c r="Q50" s="83"/>
    </row>
    <row r="51" spans="1:17" customFormat="1" x14ac:dyDescent="0.25">
      <c r="A51" s="19" t="s">
        <v>88</v>
      </c>
      <c r="B51" s="19" t="s">
        <v>89</v>
      </c>
      <c r="C51" s="85"/>
      <c r="D51" s="85"/>
      <c r="E51" s="85"/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  <c r="K51" s="83"/>
      <c r="L51" s="83"/>
      <c r="M51" s="83"/>
      <c r="N51" s="83"/>
      <c r="O51" s="83"/>
      <c r="P51" s="83"/>
      <c r="Q51" s="83"/>
    </row>
    <row r="52" spans="1:17" customFormat="1" x14ac:dyDescent="0.25">
      <c r="A52" s="19" t="s">
        <v>90</v>
      </c>
      <c r="B52" s="19" t="s">
        <v>91</v>
      </c>
      <c r="C52" s="85"/>
      <c r="D52" s="85"/>
      <c r="E52" s="85"/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  <c r="K52" s="83"/>
      <c r="L52" s="83"/>
      <c r="M52" s="83"/>
      <c r="N52" s="83"/>
      <c r="O52" s="83"/>
      <c r="P52" s="83"/>
      <c r="Q52" s="83"/>
    </row>
    <row r="53" spans="1:17" customFormat="1" x14ac:dyDescent="0.25">
      <c r="A53" s="19" t="s">
        <v>92</v>
      </c>
      <c r="B53" s="19" t="s">
        <v>93</v>
      </c>
      <c r="C53" s="85"/>
      <c r="D53" s="85"/>
      <c r="E53" s="85"/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  <c r="K53" s="83"/>
      <c r="L53" s="83"/>
      <c r="M53" s="83"/>
      <c r="N53" s="83"/>
      <c r="O53" s="83"/>
      <c r="P53" s="83"/>
      <c r="Q53" s="83"/>
    </row>
    <row r="54" spans="1:17" customFormat="1" x14ac:dyDescent="0.25">
      <c r="A54" s="19" t="s">
        <v>94</v>
      </c>
      <c r="B54" s="19" t="s">
        <v>95</v>
      </c>
      <c r="C54" s="85"/>
      <c r="D54" s="85"/>
      <c r="E54" s="85"/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  <c r="K54" s="83"/>
      <c r="L54" s="83"/>
      <c r="M54" s="83"/>
      <c r="N54" s="83"/>
      <c r="O54" s="83"/>
      <c r="P54" s="83"/>
      <c r="Q54" s="83"/>
    </row>
    <row r="55" spans="1:17" customFormat="1" ht="24" x14ac:dyDescent="0.25">
      <c r="A55" s="13">
        <v>9</v>
      </c>
      <c r="B55" s="27" t="s">
        <v>96</v>
      </c>
      <c r="C55" s="82">
        <v>138</v>
      </c>
      <c r="D55" s="82">
        <v>95</v>
      </c>
      <c r="E55" s="82">
        <v>43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  <c r="K55" s="83"/>
      <c r="L55" s="83"/>
      <c r="M55" s="83"/>
      <c r="N55" s="83"/>
      <c r="O55" s="83"/>
      <c r="P55" s="83"/>
      <c r="Q55" s="83"/>
    </row>
    <row r="56" spans="1:17" customFormat="1" ht="24" x14ac:dyDescent="0.25">
      <c r="A56" s="13">
        <v>10</v>
      </c>
      <c r="B56" s="13" t="s">
        <v>97</v>
      </c>
      <c r="C56" s="86"/>
      <c r="D56" s="86"/>
      <c r="E56" s="86"/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  <c r="K56" s="83"/>
      <c r="L56" s="83"/>
      <c r="M56" s="83"/>
      <c r="N56" s="83"/>
      <c r="O56" s="83"/>
      <c r="P56" s="83"/>
      <c r="Q56" s="83"/>
    </row>
    <row r="57" spans="1:17" customFormat="1" ht="48" x14ac:dyDescent="0.25">
      <c r="A57" s="13">
        <v>11</v>
      </c>
      <c r="B57" s="13" t="s">
        <v>98</v>
      </c>
      <c r="C57" s="86"/>
      <c r="D57" s="86"/>
      <c r="E57" s="86"/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  <c r="K57" s="83"/>
      <c r="L57" s="83"/>
      <c r="M57" s="83"/>
      <c r="N57" s="83"/>
      <c r="O57" s="83"/>
      <c r="P57" s="83"/>
      <c r="Q57" s="83"/>
    </row>
    <row r="58" spans="1:17" customFormat="1" x14ac:dyDescent="0.25">
      <c r="A58" s="13">
        <v>12</v>
      </c>
      <c r="B58" s="13" t="s">
        <v>99</v>
      </c>
      <c r="C58" s="86"/>
      <c r="D58" s="86"/>
      <c r="E58" s="86"/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  <c r="K58" s="83"/>
      <c r="L58" s="83"/>
      <c r="M58" s="83"/>
      <c r="N58" s="83"/>
      <c r="O58" s="83"/>
      <c r="P58" s="83"/>
      <c r="Q58" s="83"/>
    </row>
    <row r="59" spans="1:17" customFormat="1" ht="24" x14ac:dyDescent="0.25">
      <c r="A59" s="28" t="s">
        <v>100</v>
      </c>
      <c r="B59" s="17" t="s">
        <v>101</v>
      </c>
      <c r="C59" s="85"/>
      <c r="D59" s="85"/>
      <c r="E59" s="85"/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  <c r="K59" s="83"/>
      <c r="L59" s="83"/>
      <c r="M59" s="83"/>
      <c r="N59" s="83"/>
      <c r="O59" s="83"/>
      <c r="P59" s="83"/>
      <c r="Q59" s="83"/>
    </row>
    <row r="60" spans="1:17" customFormat="1" ht="24" x14ac:dyDescent="0.25">
      <c r="A60" s="28" t="s">
        <v>102</v>
      </c>
      <c r="B60" s="17" t="s">
        <v>103</v>
      </c>
      <c r="C60" s="85"/>
      <c r="D60" s="85"/>
      <c r="E60" s="85"/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  <c r="K60" s="83"/>
      <c r="L60" s="83"/>
      <c r="M60" s="83"/>
      <c r="N60" s="83"/>
      <c r="O60" s="83"/>
      <c r="P60" s="83"/>
      <c r="Q60" s="83"/>
    </row>
    <row r="61" spans="1:17" customFormat="1" ht="24" x14ac:dyDescent="0.25">
      <c r="A61" s="13">
        <v>13</v>
      </c>
      <c r="B61" s="13" t="s">
        <v>104</v>
      </c>
      <c r="C61" s="86"/>
      <c r="D61" s="86"/>
      <c r="E61" s="86"/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  <c r="K61" s="83"/>
      <c r="L61" s="83"/>
      <c r="M61" s="83"/>
      <c r="N61" s="83"/>
      <c r="O61" s="83"/>
      <c r="P61" s="83"/>
      <c r="Q61" s="83"/>
    </row>
    <row r="62" spans="1:17" customFormat="1" ht="24" x14ac:dyDescent="0.25">
      <c r="A62" s="13">
        <v>14</v>
      </c>
      <c r="B62" s="13" t="s">
        <v>105</v>
      </c>
      <c r="C62" s="86"/>
      <c r="D62" s="86"/>
      <c r="E62" s="86"/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  <c r="K62" s="83"/>
      <c r="L62" s="83"/>
      <c r="M62" s="83"/>
      <c r="N62" s="83"/>
      <c r="O62" s="83"/>
      <c r="P62" s="83"/>
      <c r="Q62" s="83"/>
    </row>
    <row r="63" spans="1:17" customFormat="1" ht="36" x14ac:dyDescent="0.25">
      <c r="A63" s="13">
        <v>15</v>
      </c>
      <c r="B63" s="13" t="s">
        <v>106</v>
      </c>
      <c r="C63" s="86"/>
      <c r="D63" s="86"/>
      <c r="E63" s="86"/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  <c r="K63" s="83"/>
      <c r="L63" s="83"/>
      <c r="M63" s="83"/>
      <c r="N63" s="83"/>
      <c r="O63" s="83"/>
      <c r="P63" s="83"/>
      <c r="Q63" s="83"/>
    </row>
    <row r="64" spans="1:17" customFormat="1" ht="36" x14ac:dyDescent="0.25">
      <c r="A64" s="13">
        <v>16</v>
      </c>
      <c r="B64" s="13" t="s">
        <v>107</v>
      </c>
      <c r="C64" s="86"/>
      <c r="D64" s="86"/>
      <c r="E64" s="86"/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  <c r="K64" s="83"/>
      <c r="L64" s="83"/>
      <c r="M64" s="83"/>
      <c r="N64" s="83"/>
      <c r="O64" s="83"/>
      <c r="P64" s="83"/>
      <c r="Q64" s="83"/>
    </row>
    <row r="65" spans="1:17" customFormat="1" ht="36" x14ac:dyDescent="0.25">
      <c r="A65" s="13">
        <v>17</v>
      </c>
      <c r="B65" s="13" t="s">
        <v>108</v>
      </c>
      <c r="C65" s="86"/>
      <c r="D65" s="86"/>
      <c r="E65" s="86"/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  <c r="K65" s="83"/>
      <c r="L65" s="83"/>
      <c r="M65" s="83"/>
      <c r="N65" s="83"/>
      <c r="O65" s="83"/>
      <c r="P65" s="83"/>
      <c r="Q65" s="83"/>
    </row>
    <row r="66" spans="1:17" customFormat="1" x14ac:dyDescent="0.25">
      <c r="A66" s="19" t="s">
        <v>109</v>
      </c>
      <c r="B66" s="19" t="s">
        <v>110</v>
      </c>
      <c r="C66" s="85"/>
      <c r="D66" s="85"/>
      <c r="E66" s="85"/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  <c r="K66" s="83"/>
      <c r="L66" s="83"/>
      <c r="M66" s="83"/>
      <c r="N66" s="83"/>
      <c r="O66" s="83"/>
      <c r="P66" s="83"/>
      <c r="Q66" s="83"/>
    </row>
    <row r="67" spans="1:17" customFormat="1" x14ac:dyDescent="0.25">
      <c r="A67" s="19" t="s">
        <v>111</v>
      </c>
      <c r="B67" s="19" t="s">
        <v>112</v>
      </c>
      <c r="C67" s="85"/>
      <c r="D67" s="85"/>
      <c r="E67" s="85"/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  <c r="K67" s="83"/>
      <c r="L67" s="83"/>
      <c r="M67" s="83"/>
      <c r="N67" s="83"/>
      <c r="O67" s="83"/>
      <c r="P67" s="83"/>
      <c r="Q67" s="83"/>
    </row>
    <row r="68" spans="1:17" customFormat="1" x14ac:dyDescent="0.25">
      <c r="A68" s="19" t="s">
        <v>113</v>
      </c>
      <c r="B68" s="19" t="s">
        <v>114</v>
      </c>
      <c r="C68" s="85"/>
      <c r="D68" s="85"/>
      <c r="E68" s="85"/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  <c r="K68" s="83"/>
      <c r="L68" s="83"/>
      <c r="M68" s="83"/>
      <c r="N68" s="83"/>
      <c r="O68" s="83"/>
      <c r="P68" s="83"/>
      <c r="Q68" s="83"/>
    </row>
    <row r="69" spans="1:17" customFormat="1" x14ac:dyDescent="0.25">
      <c r="A69" s="19" t="s">
        <v>115</v>
      </c>
      <c r="B69" s="19" t="s">
        <v>116</v>
      </c>
      <c r="C69" s="85"/>
      <c r="D69" s="85"/>
      <c r="E69" s="85"/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  <c r="K69" s="83"/>
      <c r="L69" s="83"/>
      <c r="M69" s="83"/>
      <c r="N69" s="83"/>
      <c r="O69" s="83"/>
      <c r="P69" s="83"/>
      <c r="Q69" s="83"/>
    </row>
    <row r="70" spans="1:17" customFormat="1" ht="24" x14ac:dyDescent="0.25">
      <c r="A70" s="13">
        <v>18</v>
      </c>
      <c r="B70" s="13" t="s">
        <v>117</v>
      </c>
      <c r="C70" s="86"/>
      <c r="D70" s="86"/>
      <c r="E70" s="86"/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  <c r="K70" s="83"/>
      <c r="L70" s="83"/>
      <c r="M70" s="83"/>
      <c r="N70" s="83"/>
      <c r="O70" s="83"/>
      <c r="P70" s="83"/>
      <c r="Q70" s="83"/>
    </row>
    <row r="71" spans="1:17" customFormat="1" x14ac:dyDescent="0.25">
      <c r="A71" s="13">
        <v>19</v>
      </c>
      <c r="B71" s="13" t="s">
        <v>118</v>
      </c>
      <c r="C71" s="86"/>
      <c r="D71" s="86"/>
      <c r="E71" s="86"/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  <c r="K71" s="83"/>
      <c r="L71" s="83"/>
      <c r="M71" s="83"/>
      <c r="N71" s="83"/>
      <c r="O71" s="83"/>
      <c r="P71" s="83"/>
      <c r="Q71" s="83"/>
    </row>
    <row r="72" spans="1:17" customFormat="1" ht="24" x14ac:dyDescent="0.25">
      <c r="A72" s="13">
        <v>20</v>
      </c>
      <c r="B72" s="13" t="s">
        <v>119</v>
      </c>
      <c r="C72" s="86"/>
      <c r="D72" s="86"/>
      <c r="E72" s="86"/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  <c r="K72" s="83"/>
      <c r="L72" s="83"/>
      <c r="M72" s="83"/>
      <c r="N72" s="83"/>
      <c r="O72" s="83"/>
      <c r="P72" s="83"/>
      <c r="Q72" s="83"/>
    </row>
    <row r="73" spans="1:17" customFormat="1" ht="24" x14ac:dyDescent="0.25">
      <c r="A73" s="13">
        <v>21</v>
      </c>
      <c r="B73" s="13" t="s">
        <v>120</v>
      </c>
      <c r="C73" s="82">
        <v>28</v>
      </c>
      <c r="D73" s="82">
        <v>21</v>
      </c>
      <c r="E73" s="82">
        <v>7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  <c r="K73" s="83"/>
      <c r="L73" s="83"/>
      <c r="M73" s="83"/>
      <c r="N73" s="83"/>
      <c r="O73" s="83"/>
      <c r="P73" s="83"/>
      <c r="Q73" s="83"/>
    </row>
    <row r="74" spans="1:17" customFormat="1" ht="24" x14ac:dyDescent="0.25">
      <c r="A74" s="19" t="s">
        <v>121</v>
      </c>
      <c r="B74" s="19" t="s">
        <v>122</v>
      </c>
      <c r="C74" s="85"/>
      <c r="D74" s="85"/>
      <c r="E74" s="85"/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  <c r="K74" s="83"/>
      <c r="L74" s="83"/>
      <c r="M74" s="83"/>
      <c r="N74" s="83"/>
      <c r="O74" s="83"/>
      <c r="P74" s="83"/>
      <c r="Q74" s="83"/>
    </row>
    <row r="75" spans="1:17" customFormat="1" ht="24" x14ac:dyDescent="0.25">
      <c r="A75" s="13">
        <v>22</v>
      </c>
      <c r="B75" s="13" t="s">
        <v>123</v>
      </c>
      <c r="C75" s="86"/>
      <c r="D75" s="86"/>
      <c r="E75" s="86"/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  <c r="K75" s="83"/>
      <c r="L75" s="83"/>
      <c r="M75" s="83"/>
      <c r="N75" s="83"/>
      <c r="O75" s="83"/>
      <c r="P75" s="83"/>
      <c r="Q75" s="83"/>
    </row>
    <row r="76" spans="1:17" customFormat="1" ht="36" x14ac:dyDescent="0.25">
      <c r="A76" s="19" t="s">
        <v>124</v>
      </c>
      <c r="B76" s="17" t="s">
        <v>125</v>
      </c>
      <c r="C76" s="85"/>
      <c r="D76" s="85"/>
      <c r="E76" s="85"/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  <c r="K76" s="83"/>
      <c r="L76" s="83"/>
      <c r="M76" s="83"/>
      <c r="N76" s="83"/>
      <c r="O76" s="83"/>
      <c r="P76" s="83"/>
      <c r="Q76" s="83"/>
    </row>
    <row r="77" spans="1:17" customFormat="1" ht="36" x14ac:dyDescent="0.25">
      <c r="A77" s="13">
        <v>23</v>
      </c>
      <c r="B77" s="13" t="s">
        <v>126</v>
      </c>
      <c r="C77" s="82">
        <v>26</v>
      </c>
      <c r="D77" s="82">
        <v>19</v>
      </c>
      <c r="E77" s="82">
        <v>7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  <c r="K77" s="83"/>
      <c r="L77" s="83"/>
      <c r="M77" s="83"/>
      <c r="N77" s="83"/>
      <c r="O77" s="83"/>
      <c r="P77" s="83"/>
      <c r="Q77" s="83"/>
    </row>
    <row r="78" spans="1:17" customFormat="1" ht="24" x14ac:dyDescent="0.25">
      <c r="A78" s="17" t="s">
        <v>127</v>
      </c>
      <c r="B78" s="17" t="s">
        <v>128</v>
      </c>
      <c r="C78" s="84">
        <v>25</v>
      </c>
      <c r="D78" s="84">
        <v>18</v>
      </c>
      <c r="E78" s="84">
        <v>7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  <c r="K78" s="83"/>
      <c r="L78" s="83"/>
      <c r="M78" s="83"/>
      <c r="N78" s="83"/>
      <c r="O78" s="83"/>
      <c r="P78" s="83"/>
      <c r="Q78" s="83"/>
    </row>
    <row r="79" spans="1:17" customFormat="1" ht="36" x14ac:dyDescent="0.25">
      <c r="A79" s="17" t="s">
        <v>129</v>
      </c>
      <c r="B79" s="17" t="s">
        <v>130</v>
      </c>
      <c r="C79" s="84">
        <v>347</v>
      </c>
      <c r="D79" s="84">
        <v>221</v>
      </c>
      <c r="E79" s="84">
        <v>126</v>
      </c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  <c r="K79" s="83"/>
      <c r="L79" s="83"/>
      <c r="M79" s="83"/>
      <c r="N79" s="83"/>
      <c r="O79" s="83"/>
      <c r="P79" s="83"/>
      <c r="Q79" s="83"/>
    </row>
    <row r="80" spans="1:17" customFormat="1" ht="36" x14ac:dyDescent="0.25">
      <c r="A80" s="17" t="s">
        <v>131</v>
      </c>
      <c r="B80" s="17" t="s">
        <v>132</v>
      </c>
      <c r="C80" s="84">
        <v>945</v>
      </c>
      <c r="D80" s="84">
        <v>840</v>
      </c>
      <c r="E80" s="84">
        <v>105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  <c r="K80" s="83"/>
      <c r="L80" s="83"/>
      <c r="M80" s="83"/>
      <c r="N80" s="83"/>
      <c r="O80" s="83"/>
      <c r="P80" s="83"/>
      <c r="Q80" s="83"/>
    </row>
    <row r="81" spans="1:17" customFormat="1" ht="24" x14ac:dyDescent="0.25">
      <c r="A81" s="17" t="s">
        <v>133</v>
      </c>
      <c r="B81" s="17" t="s">
        <v>134</v>
      </c>
      <c r="C81" s="84">
        <v>1</v>
      </c>
      <c r="D81" s="84">
        <v>1</v>
      </c>
      <c r="E81" s="85"/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  <c r="K81" s="83"/>
      <c r="L81" s="83"/>
      <c r="M81" s="83"/>
      <c r="N81" s="83"/>
      <c r="O81" s="83"/>
      <c r="P81" s="83"/>
      <c r="Q81" s="83"/>
    </row>
    <row r="82" spans="1:17" customFormat="1" ht="48" x14ac:dyDescent="0.25">
      <c r="A82" s="30" t="s">
        <v>135</v>
      </c>
      <c r="B82" s="17" t="s">
        <v>136</v>
      </c>
      <c r="C82" s="84">
        <v>1</v>
      </c>
      <c r="D82" s="84">
        <v>1</v>
      </c>
      <c r="E82" s="85"/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  <c r="K82" s="83"/>
      <c r="L82" s="83"/>
      <c r="M82" s="83"/>
      <c r="N82" s="83"/>
      <c r="O82" s="83"/>
      <c r="P82" s="83"/>
      <c r="Q82" s="83"/>
    </row>
    <row r="83" spans="1:17" customFormat="1" ht="60" customHeight="1" x14ac:dyDescent="0.25">
      <c r="A83" s="13">
        <v>24</v>
      </c>
      <c r="B83" s="13" t="s">
        <v>137</v>
      </c>
      <c r="C83" s="82">
        <v>211</v>
      </c>
      <c r="D83" s="82">
        <v>153</v>
      </c>
      <c r="E83" s="82">
        <v>58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  <c r="K83" s="83"/>
      <c r="L83" s="83"/>
      <c r="M83" s="83"/>
      <c r="N83" s="83"/>
      <c r="O83" s="83"/>
      <c r="P83" s="83"/>
      <c r="Q83" s="83"/>
    </row>
    <row r="84" spans="1:17" customFormat="1" ht="60" customHeight="1" x14ac:dyDescent="0.25">
      <c r="A84" s="23" t="s">
        <v>138</v>
      </c>
      <c r="B84" s="19" t="s">
        <v>12</v>
      </c>
      <c r="C84" s="84">
        <v>210</v>
      </c>
      <c r="D84" s="84">
        <v>153</v>
      </c>
      <c r="E84" s="84">
        <v>57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  <c r="K84" s="83"/>
      <c r="L84" s="83"/>
      <c r="M84" s="83"/>
      <c r="N84" s="83"/>
      <c r="O84" s="83"/>
      <c r="P84" s="83"/>
      <c r="Q84" s="83"/>
    </row>
    <row r="85" spans="1:17" customFormat="1" ht="60" customHeight="1" x14ac:dyDescent="0.25">
      <c r="A85" s="23" t="s">
        <v>139</v>
      </c>
      <c r="B85" s="19" t="s">
        <v>140</v>
      </c>
      <c r="C85" s="85">
        <v>1</v>
      </c>
      <c r="D85" s="85"/>
      <c r="E85" s="85">
        <v>1</v>
      </c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  <c r="K85" s="83"/>
      <c r="L85" s="83"/>
      <c r="M85" s="83"/>
      <c r="N85" s="83"/>
      <c r="O85" s="83"/>
      <c r="P85" s="83"/>
      <c r="Q85" s="83"/>
    </row>
    <row r="86" spans="1:17" customFormat="1" ht="24" x14ac:dyDescent="0.25">
      <c r="A86" s="23" t="s">
        <v>141</v>
      </c>
      <c r="B86" s="19" t="s">
        <v>142</v>
      </c>
      <c r="C86" s="84">
        <v>54</v>
      </c>
      <c r="D86" s="84">
        <v>31</v>
      </c>
      <c r="E86" s="84">
        <v>23</v>
      </c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  <c r="K86" s="83"/>
      <c r="L86" s="83"/>
      <c r="M86" s="83"/>
      <c r="N86" s="83"/>
      <c r="O86" s="83"/>
      <c r="P86" s="83"/>
      <c r="Q86" s="83"/>
    </row>
    <row r="87" spans="1:17" customFormat="1" x14ac:dyDescent="0.25">
      <c r="A87" s="23" t="s">
        <v>143</v>
      </c>
      <c r="B87" s="19" t="s">
        <v>12</v>
      </c>
      <c r="C87" s="84">
        <v>53</v>
      </c>
      <c r="D87" s="84">
        <v>31</v>
      </c>
      <c r="E87" s="84">
        <v>22</v>
      </c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  <c r="K87" s="83"/>
      <c r="L87" s="83"/>
      <c r="M87" s="83"/>
      <c r="N87" s="83"/>
      <c r="O87" s="83"/>
      <c r="P87" s="83"/>
      <c r="Q87" s="83"/>
    </row>
    <row r="88" spans="1:17" customFormat="1" ht="24" x14ac:dyDescent="0.25">
      <c r="A88" s="23" t="s">
        <v>144</v>
      </c>
      <c r="B88" s="19" t="s">
        <v>145</v>
      </c>
      <c r="C88" s="85">
        <v>1</v>
      </c>
      <c r="D88" s="85"/>
      <c r="E88" s="85">
        <v>1</v>
      </c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  <c r="K88" s="83"/>
      <c r="L88" s="83"/>
      <c r="M88" s="83"/>
      <c r="N88" s="83"/>
      <c r="O88" s="83"/>
      <c r="P88" s="83"/>
      <c r="Q88" s="83"/>
    </row>
    <row r="89" spans="1:17" customFormat="1" ht="24" x14ac:dyDescent="0.25">
      <c r="A89" s="23" t="s">
        <v>146</v>
      </c>
      <c r="B89" s="19" t="s">
        <v>147</v>
      </c>
      <c r="C89" s="85"/>
      <c r="D89" s="85"/>
      <c r="E89" s="85"/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  <c r="K89" s="83"/>
      <c r="L89" s="83"/>
      <c r="M89" s="83"/>
      <c r="N89" s="83"/>
      <c r="O89" s="83"/>
      <c r="P89" s="83"/>
      <c r="Q89" s="83"/>
    </row>
    <row r="90" spans="1:17" customFormat="1" x14ac:dyDescent="0.25">
      <c r="A90" s="28" t="s">
        <v>148</v>
      </c>
      <c r="B90" s="19" t="s">
        <v>12</v>
      </c>
      <c r="C90" s="85"/>
      <c r="D90" s="85"/>
      <c r="E90" s="85"/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  <c r="K90" s="83"/>
      <c r="L90" s="83"/>
      <c r="M90" s="83"/>
      <c r="N90" s="83"/>
      <c r="O90" s="83"/>
      <c r="P90" s="83"/>
      <c r="Q90" s="83"/>
    </row>
    <row r="91" spans="1:17" customFormat="1" ht="24" x14ac:dyDescent="0.25">
      <c r="A91" s="28" t="s">
        <v>149</v>
      </c>
      <c r="B91" s="19" t="s">
        <v>145</v>
      </c>
      <c r="C91" s="85"/>
      <c r="D91" s="85"/>
      <c r="E91" s="85"/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  <c r="K91" s="83"/>
      <c r="L91" s="83"/>
      <c r="M91" s="83"/>
      <c r="N91" s="83"/>
      <c r="O91" s="83"/>
      <c r="P91" s="83"/>
      <c r="Q91" s="83"/>
    </row>
    <row r="92" spans="1:17" customFormat="1" ht="24" x14ac:dyDescent="0.25">
      <c r="A92" s="28" t="s">
        <v>150</v>
      </c>
      <c r="B92" s="32" t="s">
        <v>151</v>
      </c>
      <c r="C92" s="85">
        <v>22</v>
      </c>
      <c r="D92" s="85">
        <v>5</v>
      </c>
      <c r="E92" s="85">
        <v>17</v>
      </c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  <c r="K92" s="83"/>
      <c r="L92" s="83"/>
      <c r="M92" s="83"/>
      <c r="N92" s="83"/>
      <c r="O92" s="83"/>
      <c r="P92" s="83"/>
      <c r="Q92" s="83"/>
    </row>
    <row r="93" spans="1:17" customFormat="1" x14ac:dyDescent="0.25">
      <c r="A93" s="28" t="s">
        <v>152</v>
      </c>
      <c r="B93" s="19" t="s">
        <v>12</v>
      </c>
      <c r="C93" s="85">
        <v>22</v>
      </c>
      <c r="D93" s="85">
        <v>5</v>
      </c>
      <c r="E93" s="85">
        <v>17</v>
      </c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  <c r="K93" s="83"/>
      <c r="L93" s="83"/>
      <c r="M93" s="83"/>
      <c r="N93" s="83"/>
      <c r="O93" s="83"/>
      <c r="P93" s="83"/>
      <c r="Q93" s="83"/>
    </row>
    <row r="94" spans="1:17" customFormat="1" ht="24" x14ac:dyDescent="0.25">
      <c r="A94" s="28" t="s">
        <v>153</v>
      </c>
      <c r="B94" s="19" t="s">
        <v>145</v>
      </c>
      <c r="C94" s="85"/>
      <c r="D94" s="85"/>
      <c r="E94" s="85"/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  <c r="K94" s="83"/>
      <c r="L94" s="83"/>
      <c r="M94" s="83"/>
      <c r="N94" s="83"/>
      <c r="O94" s="83"/>
      <c r="P94" s="83"/>
      <c r="Q94" s="83"/>
    </row>
    <row r="95" spans="1:17" customFormat="1" ht="24" x14ac:dyDescent="0.25">
      <c r="A95" s="28" t="s">
        <v>154</v>
      </c>
      <c r="B95" s="32" t="s">
        <v>155</v>
      </c>
      <c r="C95" s="84">
        <v>79</v>
      </c>
      <c r="D95" s="84">
        <v>71</v>
      </c>
      <c r="E95" s="84">
        <v>8</v>
      </c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  <c r="K95" s="83"/>
      <c r="L95" s="83"/>
      <c r="M95" s="83"/>
      <c r="N95" s="83"/>
      <c r="O95" s="83"/>
      <c r="P95" s="83"/>
      <c r="Q95" s="83"/>
    </row>
    <row r="96" spans="1:17" customFormat="1" x14ac:dyDescent="0.25">
      <c r="A96" s="28" t="s">
        <v>156</v>
      </c>
      <c r="B96" s="19" t="s">
        <v>12</v>
      </c>
      <c r="C96" s="84">
        <v>79</v>
      </c>
      <c r="D96" s="84">
        <v>71</v>
      </c>
      <c r="E96" s="84">
        <v>8</v>
      </c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  <c r="K96" s="83"/>
      <c r="L96" s="83"/>
      <c r="M96" s="83"/>
      <c r="N96" s="83"/>
      <c r="O96" s="83"/>
      <c r="P96" s="83"/>
      <c r="Q96" s="83"/>
    </row>
    <row r="97" spans="1:17" customFormat="1" ht="24" x14ac:dyDescent="0.25">
      <c r="A97" s="28" t="s">
        <v>157</v>
      </c>
      <c r="B97" s="19" t="s">
        <v>145</v>
      </c>
      <c r="C97" s="85"/>
      <c r="D97" s="85"/>
      <c r="E97" s="85"/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  <c r="K97" s="83"/>
      <c r="L97" s="83"/>
      <c r="M97" s="83"/>
      <c r="N97" s="83"/>
      <c r="O97" s="83"/>
      <c r="P97" s="83"/>
      <c r="Q97" s="83"/>
    </row>
    <row r="98" spans="1:17" customFormat="1" ht="24" x14ac:dyDescent="0.25">
      <c r="A98" s="28" t="s">
        <v>158</v>
      </c>
      <c r="B98" s="32" t="s">
        <v>159</v>
      </c>
      <c r="C98" s="84">
        <v>13</v>
      </c>
      <c r="D98" s="84">
        <v>9</v>
      </c>
      <c r="E98" s="84">
        <v>4</v>
      </c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  <c r="K98" s="83"/>
      <c r="L98" s="83"/>
      <c r="M98" s="83"/>
      <c r="N98" s="83"/>
      <c r="O98" s="83"/>
      <c r="P98" s="83"/>
      <c r="Q98" s="83"/>
    </row>
    <row r="99" spans="1:17" customFormat="1" x14ac:dyDescent="0.25">
      <c r="A99" s="28" t="s">
        <v>160</v>
      </c>
      <c r="B99" s="19" t="s">
        <v>12</v>
      </c>
      <c r="C99" s="84">
        <v>13</v>
      </c>
      <c r="D99" s="84">
        <v>9</v>
      </c>
      <c r="E99" s="84">
        <v>4</v>
      </c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  <c r="K99" s="83"/>
      <c r="L99" s="83"/>
      <c r="M99" s="83"/>
      <c r="N99" s="83"/>
      <c r="O99" s="83"/>
      <c r="P99" s="83"/>
      <c r="Q99" s="83"/>
    </row>
    <row r="100" spans="1:17" customFormat="1" ht="24" x14ac:dyDescent="0.25">
      <c r="A100" s="28" t="s">
        <v>161</v>
      </c>
      <c r="B100" s="19" t="s">
        <v>145</v>
      </c>
      <c r="C100" s="84"/>
      <c r="D100" s="84"/>
      <c r="E100" s="84"/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  <c r="K100" s="83"/>
      <c r="L100" s="83"/>
      <c r="M100" s="83"/>
      <c r="N100" s="83"/>
      <c r="O100" s="83"/>
      <c r="P100" s="83"/>
      <c r="Q100" s="83"/>
    </row>
    <row r="101" spans="1:17" customFormat="1" ht="24" x14ac:dyDescent="0.25">
      <c r="A101" s="28" t="s">
        <v>162</v>
      </c>
      <c r="B101" s="32" t="s">
        <v>163</v>
      </c>
      <c r="C101" s="84">
        <v>17</v>
      </c>
      <c r="D101" s="84">
        <v>16</v>
      </c>
      <c r="E101" s="84">
        <v>1</v>
      </c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  <c r="K101" s="83"/>
      <c r="L101" s="83"/>
      <c r="M101" s="83"/>
      <c r="N101" s="83"/>
      <c r="O101" s="83"/>
      <c r="P101" s="83"/>
      <c r="Q101" s="83"/>
    </row>
    <row r="102" spans="1:17" customFormat="1" x14ac:dyDescent="0.25">
      <c r="A102" s="28" t="s">
        <v>164</v>
      </c>
      <c r="B102" s="19" t="s">
        <v>12</v>
      </c>
      <c r="C102" s="84">
        <v>17</v>
      </c>
      <c r="D102" s="84">
        <v>16</v>
      </c>
      <c r="E102" s="84">
        <v>1</v>
      </c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  <c r="K102" s="83"/>
      <c r="L102" s="83"/>
      <c r="M102" s="83"/>
      <c r="N102" s="83"/>
      <c r="O102" s="83"/>
      <c r="P102" s="83"/>
      <c r="Q102" s="83"/>
    </row>
    <row r="103" spans="1:17" customFormat="1" ht="24" x14ac:dyDescent="0.25">
      <c r="A103" s="28" t="s">
        <v>165</v>
      </c>
      <c r="B103" s="19" t="s">
        <v>145</v>
      </c>
      <c r="C103" s="84"/>
      <c r="D103" s="84"/>
      <c r="E103" s="84"/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  <c r="K103" s="83"/>
      <c r="L103" s="83"/>
      <c r="M103" s="83"/>
      <c r="N103" s="83"/>
      <c r="O103" s="83"/>
      <c r="P103" s="83"/>
      <c r="Q103" s="83"/>
    </row>
    <row r="104" spans="1:17" customFormat="1" ht="24" x14ac:dyDescent="0.25">
      <c r="A104" s="28" t="s">
        <v>166</v>
      </c>
      <c r="B104" s="32" t="s">
        <v>167</v>
      </c>
      <c r="C104" s="84">
        <v>26</v>
      </c>
      <c r="D104" s="84">
        <v>21</v>
      </c>
      <c r="E104" s="84">
        <v>5</v>
      </c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  <c r="K104" s="83"/>
      <c r="L104" s="83"/>
      <c r="M104" s="83"/>
      <c r="N104" s="83"/>
      <c r="O104" s="83"/>
      <c r="P104" s="83"/>
      <c r="Q104" s="83"/>
    </row>
    <row r="105" spans="1:17" customFormat="1" x14ac:dyDescent="0.25">
      <c r="A105" s="28" t="s">
        <v>168</v>
      </c>
      <c r="B105" s="19" t="s">
        <v>12</v>
      </c>
      <c r="C105" s="84">
        <v>26</v>
      </c>
      <c r="D105" s="84">
        <v>21</v>
      </c>
      <c r="E105" s="84">
        <v>5</v>
      </c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  <c r="K105" s="83"/>
      <c r="L105" s="83"/>
      <c r="M105" s="83"/>
      <c r="N105" s="83"/>
      <c r="O105" s="83"/>
      <c r="P105" s="83"/>
      <c r="Q105" s="83"/>
    </row>
    <row r="106" spans="1:17" customFormat="1" ht="24" x14ac:dyDescent="0.25">
      <c r="A106" s="28" t="s">
        <v>169</v>
      </c>
      <c r="B106" s="19" t="s">
        <v>145</v>
      </c>
      <c r="C106" s="84"/>
      <c r="D106" s="84"/>
      <c r="E106" s="84"/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  <c r="K106" s="83"/>
      <c r="L106" s="83"/>
      <c r="M106" s="83"/>
      <c r="N106" s="83"/>
      <c r="O106" s="83"/>
      <c r="P106" s="83"/>
      <c r="Q106" s="83"/>
    </row>
    <row r="107" spans="1:17" customFormat="1" x14ac:dyDescent="0.25">
      <c r="A107" s="28" t="s">
        <v>170</v>
      </c>
      <c r="B107" s="17" t="s">
        <v>171</v>
      </c>
      <c r="C107" s="84">
        <v>1</v>
      </c>
      <c r="D107" s="84">
        <v>1</v>
      </c>
      <c r="E107" s="84"/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  <c r="K107" s="83"/>
      <c r="L107" s="83"/>
      <c r="M107" s="83"/>
      <c r="N107" s="83"/>
      <c r="O107" s="83"/>
      <c r="P107" s="83"/>
      <c r="Q107" s="83"/>
    </row>
    <row r="108" spans="1:17" customFormat="1" ht="24" x14ac:dyDescent="0.25">
      <c r="A108" s="28" t="s">
        <v>172</v>
      </c>
      <c r="B108" s="17" t="s">
        <v>173</v>
      </c>
      <c r="C108" s="84">
        <v>11</v>
      </c>
      <c r="D108" s="84">
        <v>10</v>
      </c>
      <c r="E108" s="84">
        <v>1</v>
      </c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  <c r="K108" s="83"/>
      <c r="L108" s="83"/>
      <c r="M108" s="83"/>
      <c r="N108" s="83"/>
      <c r="O108" s="83"/>
      <c r="P108" s="83"/>
      <c r="Q108" s="83"/>
    </row>
    <row r="109" spans="1:17" customFormat="1" ht="24" x14ac:dyDescent="0.25">
      <c r="A109" s="28" t="s">
        <v>174</v>
      </c>
      <c r="B109" s="17" t="s">
        <v>175</v>
      </c>
      <c r="C109" s="84">
        <v>199</v>
      </c>
      <c r="D109" s="84">
        <v>142</v>
      </c>
      <c r="E109" s="84">
        <v>57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  <c r="K109" s="83"/>
      <c r="L109" s="83"/>
      <c r="M109" s="83"/>
      <c r="N109" s="83"/>
      <c r="O109" s="83"/>
      <c r="P109" s="83"/>
      <c r="Q109" s="83"/>
    </row>
    <row r="110" spans="1:17" customFormat="1" ht="24" x14ac:dyDescent="0.25">
      <c r="A110" s="28" t="s">
        <v>176</v>
      </c>
      <c r="B110" s="17" t="s">
        <v>177</v>
      </c>
      <c r="C110" s="84"/>
      <c r="D110" s="84"/>
      <c r="E110" s="84"/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  <c r="K110" s="83"/>
      <c r="L110" s="83"/>
      <c r="M110" s="83"/>
      <c r="N110" s="83"/>
      <c r="O110" s="83"/>
      <c r="P110" s="83"/>
      <c r="Q110" s="83"/>
    </row>
    <row r="111" spans="1:17" customFormat="1" ht="36" x14ac:dyDescent="0.25">
      <c r="A111" s="13">
        <v>25</v>
      </c>
      <c r="B111" s="13" t="s">
        <v>178</v>
      </c>
      <c r="C111" s="82">
        <v>17</v>
      </c>
      <c r="D111" s="82">
        <v>10</v>
      </c>
      <c r="E111" s="82">
        <v>7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  <c r="K111" s="83"/>
      <c r="L111" s="83"/>
      <c r="M111" s="83"/>
      <c r="N111" s="83"/>
      <c r="O111" s="83"/>
      <c r="P111" s="83"/>
      <c r="Q111" s="83"/>
    </row>
    <row r="112" spans="1:17" customFormat="1" x14ac:dyDescent="0.25">
      <c r="A112" s="23" t="s">
        <v>179</v>
      </c>
      <c r="B112" s="19" t="s">
        <v>180</v>
      </c>
      <c r="C112" s="84">
        <v>14</v>
      </c>
      <c r="D112" s="84">
        <v>8</v>
      </c>
      <c r="E112" s="84">
        <v>6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  <c r="K112" s="83"/>
      <c r="L112" s="83"/>
      <c r="M112" s="83"/>
      <c r="N112" s="83"/>
      <c r="O112" s="83"/>
      <c r="P112" s="83"/>
      <c r="Q112" s="83"/>
    </row>
    <row r="113" spans="1:17" customFormat="1" ht="24" x14ac:dyDescent="0.25">
      <c r="A113" s="23" t="s">
        <v>181</v>
      </c>
      <c r="B113" s="19" t="s">
        <v>182</v>
      </c>
      <c r="C113" s="85">
        <v>3</v>
      </c>
      <c r="D113" s="85">
        <v>2</v>
      </c>
      <c r="E113" s="85">
        <v>1</v>
      </c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  <c r="K113" s="83"/>
      <c r="L113" s="83"/>
      <c r="M113" s="83"/>
      <c r="N113" s="83"/>
      <c r="O113" s="83"/>
      <c r="P113" s="83"/>
      <c r="Q113" s="83"/>
    </row>
    <row r="114" spans="1:17" customFormat="1" x14ac:dyDescent="0.25">
      <c r="A114" s="13">
        <v>26</v>
      </c>
      <c r="B114" s="13" t="s">
        <v>183</v>
      </c>
      <c r="C114" s="86"/>
      <c r="D114" s="86"/>
      <c r="E114" s="86"/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  <c r="K114" s="83"/>
      <c r="L114" s="83"/>
      <c r="M114" s="83"/>
      <c r="N114" s="83"/>
      <c r="O114" s="83"/>
      <c r="P114" s="83"/>
      <c r="Q114" s="83"/>
    </row>
    <row r="115" spans="1:17" customFormat="1" ht="24" x14ac:dyDescent="0.25">
      <c r="A115" s="23" t="s">
        <v>184</v>
      </c>
      <c r="B115" s="19" t="s">
        <v>185</v>
      </c>
      <c r="C115" s="85"/>
      <c r="D115" s="85"/>
      <c r="E115" s="85"/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  <c r="K115" s="83"/>
      <c r="L115" s="83"/>
      <c r="M115" s="83"/>
      <c r="N115" s="83"/>
      <c r="O115" s="83"/>
      <c r="P115" s="83"/>
      <c r="Q115" s="83"/>
    </row>
    <row r="116" spans="1:17" customFormat="1" x14ac:dyDescent="0.25">
      <c r="A116" s="23" t="s">
        <v>186</v>
      </c>
      <c r="B116" s="19" t="s">
        <v>187</v>
      </c>
      <c r="C116" s="85"/>
      <c r="D116" s="85"/>
      <c r="E116" s="85"/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  <c r="K116" s="83"/>
      <c r="L116" s="83"/>
      <c r="M116" s="83"/>
      <c r="N116" s="83"/>
      <c r="O116" s="83"/>
      <c r="P116" s="83"/>
      <c r="Q116" s="83"/>
    </row>
    <row r="117" spans="1:17" customFormat="1" ht="24" x14ac:dyDescent="0.25">
      <c r="A117" s="13">
        <v>27</v>
      </c>
      <c r="B117" s="13" t="s">
        <v>188</v>
      </c>
      <c r="C117" s="86"/>
      <c r="D117" s="86"/>
      <c r="E117" s="86"/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  <c r="K117" s="83"/>
      <c r="L117" s="83"/>
      <c r="M117" s="83"/>
      <c r="N117" s="83"/>
      <c r="O117" s="83"/>
      <c r="P117" s="83"/>
      <c r="Q117" s="83"/>
    </row>
    <row r="118" spans="1:17" customFormat="1" ht="24" x14ac:dyDescent="0.25">
      <c r="A118" s="13">
        <v>28</v>
      </c>
      <c r="B118" s="13" t="s">
        <v>189</v>
      </c>
      <c r="C118" s="86"/>
      <c r="D118" s="86"/>
      <c r="E118" s="86"/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  <c r="K118" s="83"/>
      <c r="L118" s="83"/>
      <c r="M118" s="83"/>
      <c r="N118" s="83"/>
      <c r="O118" s="83"/>
      <c r="P118" s="83"/>
      <c r="Q118" s="83"/>
    </row>
    <row r="119" spans="1:17" customFormat="1" ht="24" x14ac:dyDescent="0.25">
      <c r="A119" s="13">
        <v>29</v>
      </c>
      <c r="B119" s="13" t="s">
        <v>190</v>
      </c>
      <c r="C119" s="86"/>
      <c r="D119" s="86"/>
      <c r="E119" s="86"/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  <c r="K119" s="83"/>
      <c r="L119" s="83"/>
      <c r="M119" s="83"/>
      <c r="N119" s="83"/>
      <c r="O119" s="83"/>
      <c r="P119" s="83"/>
      <c r="Q119" s="83"/>
    </row>
    <row r="120" spans="1:17" customFormat="1" ht="24" x14ac:dyDescent="0.25">
      <c r="A120" s="13">
        <v>30</v>
      </c>
      <c r="B120" s="13" t="s">
        <v>191</v>
      </c>
      <c r="C120" s="86"/>
      <c r="D120" s="86"/>
      <c r="E120" s="86"/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  <c r="K120" s="83"/>
      <c r="L120" s="83"/>
      <c r="M120" s="83"/>
      <c r="N120" s="83"/>
      <c r="O120" s="83"/>
      <c r="P120" s="83"/>
      <c r="Q120" s="83"/>
    </row>
    <row r="121" spans="1:17" customFormat="1" ht="36" x14ac:dyDescent="0.25">
      <c r="A121" s="13">
        <v>31</v>
      </c>
      <c r="B121" s="13" t="s">
        <v>192</v>
      </c>
      <c r="C121" s="86"/>
      <c r="D121" s="86"/>
      <c r="E121" s="86"/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  <c r="K121" s="83"/>
      <c r="L121" s="83"/>
      <c r="M121" s="83"/>
      <c r="N121" s="83"/>
      <c r="O121" s="83"/>
      <c r="P121" s="83"/>
      <c r="Q121" s="83"/>
    </row>
    <row r="122" spans="1:17" customFormat="1" ht="36" x14ac:dyDescent="0.25">
      <c r="A122" s="13">
        <v>32</v>
      </c>
      <c r="B122" s="13" t="s">
        <v>193</v>
      </c>
      <c r="C122" s="86">
        <v>26</v>
      </c>
      <c r="D122" s="86">
        <v>19</v>
      </c>
      <c r="E122" s="86">
        <v>7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  <c r="K122" s="83"/>
      <c r="L122" s="83"/>
      <c r="M122" s="83"/>
      <c r="N122" s="83"/>
      <c r="O122" s="83"/>
      <c r="P122" s="83"/>
      <c r="Q122" s="83"/>
    </row>
    <row r="123" spans="1:17" customFormat="1" x14ac:dyDescent="0.25">
      <c r="A123" s="23" t="s">
        <v>194</v>
      </c>
      <c r="B123" s="19" t="s">
        <v>180</v>
      </c>
      <c r="C123" s="85">
        <v>25</v>
      </c>
      <c r="D123" s="85">
        <v>19</v>
      </c>
      <c r="E123" s="85">
        <v>6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  <c r="K123" s="83"/>
      <c r="L123" s="83"/>
      <c r="M123" s="83"/>
      <c r="N123" s="83"/>
      <c r="O123" s="83"/>
      <c r="P123" s="83"/>
      <c r="Q123" s="83"/>
    </row>
    <row r="124" spans="1:17" customFormat="1" ht="24" x14ac:dyDescent="0.25">
      <c r="A124" s="23" t="s">
        <v>195</v>
      </c>
      <c r="B124" s="19" t="s">
        <v>196</v>
      </c>
      <c r="C124" s="85">
        <v>1</v>
      </c>
      <c r="D124" s="85"/>
      <c r="E124" s="85">
        <v>1</v>
      </c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  <c r="K124" s="83"/>
      <c r="L124" s="83"/>
      <c r="M124" s="83"/>
      <c r="N124" s="83"/>
      <c r="O124" s="83"/>
      <c r="P124" s="83"/>
      <c r="Q124" s="83"/>
    </row>
    <row r="125" spans="1:17" customFormat="1" x14ac:dyDescent="0.25">
      <c r="A125" s="23"/>
      <c r="B125" s="34" t="s">
        <v>197</v>
      </c>
      <c r="C125" s="85"/>
      <c r="D125" s="85"/>
      <c r="E125" s="85"/>
      <c r="F125" s="15"/>
      <c r="G125" s="24"/>
      <c r="I125" s="22"/>
      <c r="J125" s="22"/>
      <c r="K125" s="83"/>
      <c r="L125" s="83"/>
      <c r="M125" s="83"/>
      <c r="N125" s="83"/>
      <c r="O125" s="83"/>
      <c r="P125" s="83"/>
      <c r="Q125" s="83"/>
    </row>
    <row r="126" spans="1:17" customFormat="1" x14ac:dyDescent="0.25">
      <c r="A126" s="23" t="s">
        <v>198</v>
      </c>
      <c r="B126" s="19" t="s">
        <v>199</v>
      </c>
      <c r="C126" s="85"/>
      <c r="D126" s="85"/>
      <c r="E126" s="85"/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  <c r="K126" s="83"/>
      <c r="L126" s="83"/>
      <c r="M126" s="83"/>
      <c r="N126" s="83"/>
      <c r="O126" s="83"/>
      <c r="P126" s="83"/>
      <c r="Q126" s="83"/>
    </row>
    <row r="127" spans="1:17" customFormat="1" x14ac:dyDescent="0.25">
      <c r="A127" s="23" t="s">
        <v>200</v>
      </c>
      <c r="B127" s="19" t="s">
        <v>201</v>
      </c>
      <c r="C127" s="85"/>
      <c r="D127" s="85"/>
      <c r="E127" s="85"/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  <c r="K127" s="83"/>
      <c r="L127" s="83"/>
      <c r="M127" s="83"/>
      <c r="N127" s="83"/>
      <c r="O127" s="83"/>
      <c r="P127" s="83"/>
      <c r="Q127" s="83"/>
    </row>
    <row r="128" spans="1:17" customFormat="1" x14ac:dyDescent="0.25">
      <c r="A128" s="23" t="s">
        <v>202</v>
      </c>
      <c r="B128" s="19" t="s">
        <v>203</v>
      </c>
      <c r="C128" s="84">
        <v>1</v>
      </c>
      <c r="D128" s="84">
        <v>1</v>
      </c>
      <c r="E128" s="85"/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  <c r="K128" s="83"/>
      <c r="L128" s="83"/>
      <c r="M128" s="83"/>
      <c r="N128" s="83"/>
      <c r="O128" s="83"/>
      <c r="P128" s="83"/>
      <c r="Q128" s="83"/>
    </row>
    <row r="129" spans="1:17" customFormat="1" ht="24" x14ac:dyDescent="0.25">
      <c r="A129" s="19" t="s">
        <v>204</v>
      </c>
      <c r="B129" s="19" t="s">
        <v>205</v>
      </c>
      <c r="C129" s="84">
        <v>25</v>
      </c>
      <c r="D129" s="84">
        <v>18</v>
      </c>
      <c r="E129" s="84">
        <v>7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  <c r="K129" s="83"/>
      <c r="L129" s="83"/>
      <c r="M129" s="83"/>
      <c r="N129" s="83"/>
      <c r="O129" s="83"/>
      <c r="P129" s="83"/>
      <c r="Q129" s="83"/>
    </row>
    <row r="130" spans="1:17" customFormat="1" x14ac:dyDescent="0.25">
      <c r="A130" s="19" t="s">
        <v>206</v>
      </c>
      <c r="B130" s="19" t="s">
        <v>207</v>
      </c>
      <c r="C130" s="84"/>
      <c r="D130" s="84"/>
      <c r="E130" s="84"/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  <c r="K130" s="83"/>
      <c r="L130" s="83"/>
      <c r="M130" s="83"/>
      <c r="N130" s="83"/>
      <c r="O130" s="83"/>
      <c r="P130" s="83"/>
      <c r="Q130" s="83"/>
    </row>
    <row r="131" spans="1:17" customFormat="1" x14ac:dyDescent="0.25">
      <c r="A131" s="23" t="s">
        <v>208</v>
      </c>
      <c r="B131" s="19" t="s">
        <v>209</v>
      </c>
      <c r="C131" s="84">
        <v>16</v>
      </c>
      <c r="D131" s="84">
        <v>10</v>
      </c>
      <c r="E131" s="84">
        <v>6</v>
      </c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  <c r="K131" s="83"/>
      <c r="L131" s="83"/>
      <c r="M131" s="83"/>
      <c r="N131" s="83"/>
      <c r="O131" s="83"/>
      <c r="P131" s="83"/>
      <c r="Q131" s="83"/>
    </row>
    <row r="132" spans="1:17" customFormat="1" x14ac:dyDescent="0.25">
      <c r="A132" s="23" t="s">
        <v>210</v>
      </c>
      <c r="B132" s="19" t="s">
        <v>211</v>
      </c>
      <c r="C132" s="84"/>
      <c r="D132" s="84"/>
      <c r="E132" s="84"/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  <c r="K132" s="83"/>
      <c r="L132" s="83"/>
      <c r="M132" s="83"/>
      <c r="N132" s="83"/>
      <c r="O132" s="83"/>
      <c r="P132" s="83"/>
      <c r="Q132" s="83"/>
    </row>
    <row r="133" spans="1:17" customFormat="1" x14ac:dyDescent="0.25">
      <c r="A133" s="23" t="s">
        <v>212</v>
      </c>
      <c r="B133" s="19" t="s">
        <v>213</v>
      </c>
      <c r="C133" s="84">
        <v>9</v>
      </c>
      <c r="D133" s="84">
        <v>8</v>
      </c>
      <c r="E133" s="84">
        <v>1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  <c r="K133" s="83"/>
      <c r="L133" s="83"/>
      <c r="M133" s="83"/>
      <c r="N133" s="83"/>
      <c r="O133" s="83"/>
      <c r="P133" s="83"/>
      <c r="Q133" s="83"/>
    </row>
    <row r="134" spans="1:17" customFormat="1" ht="24" x14ac:dyDescent="0.25">
      <c r="A134" s="13">
        <v>33</v>
      </c>
      <c r="B134" s="13" t="s">
        <v>214</v>
      </c>
      <c r="C134" s="82">
        <v>25</v>
      </c>
      <c r="D134" s="82">
        <v>18</v>
      </c>
      <c r="E134" s="82">
        <v>7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  <c r="K134" s="83"/>
      <c r="L134" s="83"/>
      <c r="M134" s="83"/>
      <c r="N134" s="83"/>
      <c r="O134" s="83"/>
      <c r="P134" s="83"/>
      <c r="Q134" s="83"/>
    </row>
    <row r="135" spans="1:17" customFormat="1" x14ac:dyDescent="0.25">
      <c r="A135" s="23" t="s">
        <v>215</v>
      </c>
      <c r="B135" s="19" t="s">
        <v>216</v>
      </c>
      <c r="C135" s="85"/>
      <c r="D135" s="85"/>
      <c r="E135" s="85"/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  <c r="K135" s="83"/>
      <c r="L135" s="83"/>
      <c r="M135" s="83"/>
      <c r="N135" s="83"/>
      <c r="O135" s="83"/>
      <c r="P135" s="83"/>
      <c r="Q135" s="83"/>
    </row>
    <row r="136" spans="1:17" customFormat="1" x14ac:dyDescent="0.25">
      <c r="A136" s="23" t="s">
        <v>217</v>
      </c>
      <c r="B136" s="19" t="s">
        <v>218</v>
      </c>
      <c r="C136" s="85">
        <v>16</v>
      </c>
      <c r="D136" s="85">
        <v>10</v>
      </c>
      <c r="E136" s="85">
        <v>6</v>
      </c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  <c r="K136" s="83"/>
      <c r="L136" s="79"/>
      <c r="M136" s="83"/>
      <c r="N136" s="83"/>
      <c r="O136" s="83"/>
      <c r="P136" s="83"/>
      <c r="Q136" s="83"/>
    </row>
    <row r="137" spans="1:17" customFormat="1" x14ac:dyDescent="0.25">
      <c r="A137" s="23" t="s">
        <v>219</v>
      </c>
      <c r="B137" s="19" t="s">
        <v>220</v>
      </c>
      <c r="C137" s="85"/>
      <c r="D137" s="85"/>
      <c r="E137" s="85"/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  <c r="K137" s="83"/>
      <c r="L137" s="79"/>
      <c r="M137" s="83"/>
      <c r="N137" s="83"/>
      <c r="O137" s="83"/>
      <c r="P137" s="83"/>
      <c r="Q137" s="83"/>
    </row>
    <row r="138" spans="1:17" customFormat="1" x14ac:dyDescent="0.25">
      <c r="A138" s="23" t="s">
        <v>221</v>
      </c>
      <c r="B138" s="19" t="s">
        <v>222</v>
      </c>
      <c r="C138" s="85">
        <v>9</v>
      </c>
      <c r="D138" s="85">
        <v>8</v>
      </c>
      <c r="E138" s="85">
        <v>1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  <c r="K138" s="83"/>
      <c r="L138" s="83"/>
      <c r="M138" s="83"/>
      <c r="N138" s="83"/>
      <c r="O138" s="83"/>
      <c r="P138" s="83"/>
      <c r="Q138" s="83"/>
    </row>
    <row r="139" spans="1:17" customFormat="1" ht="48" customHeight="1" x14ac:dyDescent="0.25">
      <c r="A139" s="51">
        <v>34</v>
      </c>
      <c r="B139" s="13" t="s">
        <v>223</v>
      </c>
      <c r="C139" s="82">
        <v>1292</v>
      </c>
      <c r="D139" s="84">
        <v>1061</v>
      </c>
      <c r="E139" s="84">
        <v>231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  <c r="K139" s="83"/>
      <c r="L139" s="83"/>
      <c r="M139" s="83"/>
      <c r="N139" s="83"/>
      <c r="O139" s="83"/>
      <c r="P139" s="83"/>
      <c r="Q139" s="83"/>
    </row>
    <row r="140" spans="1:17" customFormat="1" x14ac:dyDescent="0.25">
      <c r="A140" s="23" t="s">
        <v>224</v>
      </c>
      <c r="B140" s="19" t="s">
        <v>180</v>
      </c>
      <c r="C140" s="82">
        <v>1187</v>
      </c>
      <c r="D140" s="84">
        <v>1061</v>
      </c>
      <c r="E140" s="84">
        <v>126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  <c r="K140" s="83"/>
      <c r="L140" s="83"/>
      <c r="M140" s="83"/>
      <c r="N140" s="83"/>
      <c r="O140" s="83"/>
      <c r="P140" s="83"/>
      <c r="Q140" s="83"/>
    </row>
    <row r="141" spans="1:17" customFormat="1" ht="24" x14ac:dyDescent="0.25">
      <c r="A141" s="23" t="s">
        <v>225</v>
      </c>
      <c r="B141" s="19" t="s">
        <v>226</v>
      </c>
      <c r="C141" s="85">
        <v>105</v>
      </c>
      <c r="D141" s="85"/>
      <c r="E141" s="85">
        <v>105</v>
      </c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  <c r="K141" s="83"/>
      <c r="L141" s="83"/>
      <c r="M141" s="83"/>
      <c r="N141" s="83"/>
      <c r="O141" s="83"/>
      <c r="P141" s="83"/>
      <c r="Q141" s="83"/>
    </row>
    <row r="142" spans="1:17" customFormat="1" ht="24" x14ac:dyDescent="0.25">
      <c r="A142" s="23"/>
      <c r="B142" s="34" t="s">
        <v>227</v>
      </c>
      <c r="C142" s="85"/>
      <c r="D142" s="85"/>
      <c r="E142" s="85"/>
      <c r="F142" s="15"/>
      <c r="G142" s="24"/>
      <c r="I142" s="22"/>
      <c r="J142" s="22"/>
      <c r="K142" s="83"/>
      <c r="L142" s="83"/>
      <c r="M142" s="83"/>
      <c r="N142" s="83"/>
      <c r="O142" s="83"/>
      <c r="P142" s="83"/>
      <c r="Q142" s="83"/>
    </row>
    <row r="143" spans="1:17" customFormat="1" x14ac:dyDescent="0.25">
      <c r="A143" s="23" t="s">
        <v>228</v>
      </c>
      <c r="B143" s="19" t="s">
        <v>229</v>
      </c>
      <c r="C143" s="85"/>
      <c r="D143" s="85"/>
      <c r="E143" s="85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  <c r="K143" s="83"/>
      <c r="L143" s="83"/>
      <c r="M143" s="83"/>
      <c r="N143" s="83"/>
      <c r="O143" s="83"/>
      <c r="P143" s="83"/>
      <c r="Q143" s="83"/>
    </row>
    <row r="144" spans="1:17" customFormat="1" x14ac:dyDescent="0.25">
      <c r="A144" s="23" t="s">
        <v>230</v>
      </c>
      <c r="B144" s="19" t="s">
        <v>231</v>
      </c>
      <c r="C144" s="84">
        <v>347</v>
      </c>
      <c r="D144" s="84">
        <v>221</v>
      </c>
      <c r="E144" s="84">
        <v>126</v>
      </c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  <c r="K144" s="83"/>
      <c r="L144" s="83"/>
      <c r="M144" s="83"/>
      <c r="N144" s="83"/>
      <c r="O144" s="83"/>
      <c r="P144" s="83"/>
      <c r="Q144" s="83"/>
    </row>
    <row r="145" spans="1:17" customFormat="1" x14ac:dyDescent="0.25">
      <c r="A145" s="23" t="s">
        <v>232</v>
      </c>
      <c r="B145" s="19" t="s">
        <v>233</v>
      </c>
      <c r="C145" s="84"/>
      <c r="D145" s="84"/>
      <c r="E145" s="84"/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  <c r="K145" s="83"/>
      <c r="L145" s="83"/>
      <c r="M145" s="83"/>
      <c r="N145" s="83"/>
      <c r="O145" s="83"/>
      <c r="P145" s="83"/>
      <c r="Q145" s="83"/>
    </row>
    <row r="146" spans="1:17" customFormat="1" x14ac:dyDescent="0.25">
      <c r="A146" s="23" t="s">
        <v>234</v>
      </c>
      <c r="B146" s="19" t="s">
        <v>235</v>
      </c>
      <c r="C146" s="84">
        <v>945</v>
      </c>
      <c r="D146" s="84">
        <v>840</v>
      </c>
      <c r="E146" s="84">
        <v>105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  <c r="K146" s="83"/>
      <c r="L146" s="83"/>
      <c r="M146" s="83"/>
      <c r="N146" s="83"/>
      <c r="O146" s="83"/>
      <c r="P146" s="83"/>
      <c r="Q146" s="83"/>
    </row>
    <row r="147" spans="1:17" customFormat="1" ht="24" x14ac:dyDescent="0.25">
      <c r="A147" s="13">
        <v>35</v>
      </c>
      <c r="B147" s="13" t="s">
        <v>236</v>
      </c>
      <c r="C147" s="86">
        <v>1237</v>
      </c>
      <c r="D147" s="86">
        <v>1006</v>
      </c>
      <c r="E147" s="86">
        <v>231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  <c r="K147" s="83"/>
      <c r="L147" s="83"/>
      <c r="M147" s="83"/>
      <c r="N147" s="83"/>
      <c r="O147" s="83"/>
      <c r="P147" s="83"/>
      <c r="Q147" s="83"/>
    </row>
    <row r="148" spans="1:17" customFormat="1" x14ac:dyDescent="0.25">
      <c r="A148" s="23" t="s">
        <v>237</v>
      </c>
      <c r="B148" s="19" t="s">
        <v>216</v>
      </c>
      <c r="C148" s="85"/>
      <c r="D148" s="85"/>
      <c r="E148" s="85"/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  <c r="K148" s="83"/>
      <c r="L148" s="83"/>
      <c r="M148" s="83"/>
      <c r="N148" s="83"/>
      <c r="O148" s="83"/>
      <c r="P148" s="83"/>
      <c r="Q148" s="83"/>
    </row>
    <row r="149" spans="1:17" customFormat="1" x14ac:dyDescent="0.25">
      <c r="A149" s="23" t="s">
        <v>238</v>
      </c>
      <c r="B149" s="19" t="s">
        <v>218</v>
      </c>
      <c r="C149" s="85">
        <v>347</v>
      </c>
      <c r="D149" s="85">
        <v>221</v>
      </c>
      <c r="E149" s="85">
        <v>126</v>
      </c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  <c r="K149" s="83"/>
      <c r="L149" s="83"/>
      <c r="M149" s="83"/>
      <c r="N149" s="83"/>
      <c r="O149" s="83"/>
      <c r="P149" s="83"/>
      <c r="Q149" s="83"/>
    </row>
    <row r="150" spans="1:17" customFormat="1" x14ac:dyDescent="0.25">
      <c r="A150" s="23" t="s">
        <v>239</v>
      </c>
      <c r="B150" s="19" t="s">
        <v>220</v>
      </c>
      <c r="C150" s="85"/>
      <c r="D150" s="85"/>
      <c r="E150" s="85"/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  <c r="K150" s="83"/>
      <c r="L150" s="83"/>
      <c r="M150" s="83"/>
      <c r="N150" s="83"/>
      <c r="O150" s="83"/>
      <c r="P150" s="83"/>
      <c r="Q150" s="83"/>
    </row>
    <row r="151" spans="1:17" customFormat="1" x14ac:dyDescent="0.25">
      <c r="A151" s="23" t="s">
        <v>240</v>
      </c>
      <c r="B151" s="19" t="s">
        <v>222</v>
      </c>
      <c r="C151" s="85">
        <v>890</v>
      </c>
      <c r="D151" s="85">
        <v>785</v>
      </c>
      <c r="E151" s="85">
        <v>105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  <c r="K151" s="83"/>
      <c r="L151" s="83"/>
      <c r="M151" s="83"/>
      <c r="N151" s="83"/>
      <c r="O151" s="83"/>
      <c r="P151" s="83"/>
      <c r="Q151" s="83"/>
    </row>
    <row r="152" spans="1:17" customFormat="1" ht="36" x14ac:dyDescent="0.25">
      <c r="A152" s="13">
        <v>36</v>
      </c>
      <c r="B152" s="13" t="s">
        <v>241</v>
      </c>
      <c r="C152" s="82">
        <v>21</v>
      </c>
      <c r="D152" s="82">
        <v>14</v>
      </c>
      <c r="E152" s="82">
        <v>7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  <c r="K152" s="83"/>
      <c r="L152" s="83"/>
      <c r="M152" s="83"/>
      <c r="N152" s="83"/>
      <c r="O152" s="83"/>
      <c r="P152" s="83"/>
      <c r="Q152" s="83"/>
    </row>
    <row r="153" spans="1:17" customFormat="1" x14ac:dyDescent="0.25">
      <c r="A153" s="28" t="s">
        <v>242</v>
      </c>
      <c r="B153" s="17" t="s">
        <v>180</v>
      </c>
      <c r="C153" s="84">
        <v>20</v>
      </c>
      <c r="D153" s="84">
        <v>14</v>
      </c>
      <c r="E153" s="84">
        <v>6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  <c r="K153" s="83"/>
      <c r="L153" s="83"/>
      <c r="M153" s="83"/>
      <c r="N153" s="83"/>
      <c r="O153" s="83"/>
      <c r="P153" s="83"/>
      <c r="Q153" s="83"/>
    </row>
    <row r="154" spans="1:17" customFormat="1" ht="24" x14ac:dyDescent="0.25">
      <c r="A154" s="28" t="s">
        <v>243</v>
      </c>
      <c r="B154" s="17" t="s">
        <v>226</v>
      </c>
      <c r="C154" s="84">
        <v>1</v>
      </c>
      <c r="D154" s="84"/>
      <c r="E154" s="84">
        <v>1</v>
      </c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  <c r="K154" s="83"/>
      <c r="L154" s="83"/>
      <c r="M154" s="83"/>
      <c r="N154" s="83"/>
      <c r="O154" s="83"/>
      <c r="P154" s="83"/>
      <c r="Q154" s="83"/>
    </row>
    <row r="155" spans="1:17" customFormat="1" x14ac:dyDescent="0.25">
      <c r="A155" s="28" t="s">
        <v>244</v>
      </c>
      <c r="B155" s="17" t="s">
        <v>245</v>
      </c>
      <c r="C155" s="84">
        <v>2</v>
      </c>
      <c r="D155" s="84">
        <v>1</v>
      </c>
      <c r="E155" s="84">
        <v>1</v>
      </c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  <c r="K155" s="83"/>
      <c r="L155" s="83"/>
      <c r="M155" s="83"/>
      <c r="N155" s="83"/>
      <c r="O155" s="83"/>
      <c r="P155" s="83"/>
      <c r="Q155" s="83"/>
    </row>
    <row r="156" spans="1:17" customFormat="1" x14ac:dyDescent="0.25">
      <c r="A156" s="28" t="s">
        <v>246</v>
      </c>
      <c r="B156" s="17" t="s">
        <v>247</v>
      </c>
      <c r="C156" s="84">
        <v>19</v>
      </c>
      <c r="D156" s="84">
        <v>13</v>
      </c>
      <c r="E156" s="84">
        <v>6</v>
      </c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  <c r="K156" s="83"/>
      <c r="L156" s="83"/>
      <c r="M156" s="83"/>
      <c r="N156" s="83"/>
      <c r="O156" s="83"/>
      <c r="P156" s="83"/>
      <c r="Q156" s="83"/>
    </row>
    <row r="157" spans="1:17" customFormat="1" x14ac:dyDescent="0.25">
      <c r="A157" s="28" t="s">
        <v>248</v>
      </c>
      <c r="B157" s="17" t="s">
        <v>249</v>
      </c>
      <c r="C157" s="85"/>
      <c r="D157" s="85"/>
      <c r="E157" s="85"/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  <c r="K157" s="83"/>
      <c r="L157" s="83"/>
      <c r="M157" s="83"/>
      <c r="N157" s="83"/>
      <c r="O157" s="83"/>
      <c r="P157" s="83"/>
      <c r="Q157" s="83"/>
    </row>
    <row r="158" spans="1:17" customFormat="1" x14ac:dyDescent="0.25">
      <c r="A158" s="28"/>
      <c r="B158" s="32" t="s">
        <v>250</v>
      </c>
      <c r="C158" s="85"/>
      <c r="D158" s="85"/>
      <c r="E158" s="85"/>
      <c r="F158" s="15"/>
      <c r="G158" s="29"/>
      <c r="I158" s="22"/>
      <c r="J158" s="22"/>
      <c r="K158" s="83"/>
      <c r="L158" s="83"/>
      <c r="M158" s="83"/>
      <c r="N158" s="83"/>
      <c r="O158" s="83"/>
      <c r="P158" s="83"/>
      <c r="Q158" s="83"/>
    </row>
    <row r="159" spans="1:17" customFormat="1" x14ac:dyDescent="0.25">
      <c r="A159" s="28" t="s">
        <v>251</v>
      </c>
      <c r="B159" s="87" t="s">
        <v>252</v>
      </c>
      <c r="C159" s="84">
        <v>19</v>
      </c>
      <c r="D159" s="84">
        <v>12</v>
      </c>
      <c r="E159" s="85">
        <v>7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  <c r="K159" s="83"/>
      <c r="L159" s="83"/>
      <c r="M159" s="83"/>
      <c r="N159" s="83"/>
      <c r="O159" s="83"/>
      <c r="P159" s="83"/>
      <c r="Q159" s="83"/>
    </row>
    <row r="160" spans="1:17" customFormat="1" x14ac:dyDescent="0.25">
      <c r="A160" s="28" t="s">
        <v>253</v>
      </c>
      <c r="B160" s="87" t="s">
        <v>254</v>
      </c>
      <c r="C160" s="84">
        <v>2</v>
      </c>
      <c r="D160" s="84">
        <v>2</v>
      </c>
      <c r="E160" s="84">
        <v>0</v>
      </c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  <c r="K160" s="83"/>
      <c r="L160" s="83"/>
      <c r="M160" s="83"/>
      <c r="N160" s="83"/>
      <c r="O160" s="83"/>
      <c r="P160" s="83"/>
      <c r="Q160" s="83"/>
    </row>
    <row r="161" spans="1:17" customFormat="1" ht="24" x14ac:dyDescent="0.25">
      <c r="A161" s="13">
        <v>37</v>
      </c>
      <c r="B161" s="13" t="s">
        <v>255</v>
      </c>
      <c r="C161" s="82">
        <v>8</v>
      </c>
      <c r="D161" s="82">
        <v>4</v>
      </c>
      <c r="E161" s="82">
        <v>4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  <c r="K161" s="83"/>
      <c r="L161" s="83"/>
      <c r="M161" s="83"/>
      <c r="N161" s="83"/>
      <c r="O161" s="83"/>
      <c r="P161" s="83"/>
      <c r="Q161" s="83"/>
    </row>
    <row r="162" spans="1:17" customFormat="1" ht="24" x14ac:dyDescent="0.25">
      <c r="A162" s="23" t="s">
        <v>256</v>
      </c>
      <c r="B162" s="19" t="s">
        <v>257</v>
      </c>
      <c r="C162" s="84">
        <v>8</v>
      </c>
      <c r="D162" s="84">
        <v>4</v>
      </c>
      <c r="E162" s="84">
        <v>4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  <c r="K162" s="83"/>
      <c r="L162" s="83"/>
      <c r="M162" s="83"/>
      <c r="N162" s="83"/>
      <c r="O162" s="83"/>
      <c r="P162" s="83"/>
      <c r="Q162" s="83"/>
    </row>
    <row r="163" spans="1:17" customFormat="1" ht="24" x14ac:dyDescent="0.25">
      <c r="A163" s="13">
        <v>38</v>
      </c>
      <c r="B163" s="13" t="s">
        <v>258</v>
      </c>
      <c r="C163" s="82">
        <v>8</v>
      </c>
      <c r="D163" s="86" t="s">
        <v>259</v>
      </c>
      <c r="E163" s="86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  <c r="K163" s="83"/>
      <c r="L163" s="83"/>
      <c r="M163" s="83"/>
      <c r="N163" s="83"/>
      <c r="O163" s="83"/>
      <c r="P163" s="83"/>
      <c r="Q163" s="83"/>
    </row>
    <row r="164" spans="1:17" customFormat="1" ht="24" customHeight="1" x14ac:dyDescent="0.25">
      <c r="A164" s="23" t="s">
        <v>260</v>
      </c>
      <c r="B164" s="19" t="s">
        <v>261</v>
      </c>
      <c r="C164" s="84">
        <v>8</v>
      </c>
      <c r="D164" s="85" t="s">
        <v>259</v>
      </c>
      <c r="E164" s="85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  <c r="K164" s="83"/>
      <c r="L164" s="83"/>
      <c r="M164" s="83"/>
      <c r="N164" s="83"/>
      <c r="O164" s="83"/>
      <c r="P164" s="83"/>
      <c r="Q164" s="83"/>
    </row>
    <row r="165" spans="1:17" customFormat="1" ht="24" x14ac:dyDescent="0.25">
      <c r="A165" s="13">
        <v>39</v>
      </c>
      <c r="B165" s="13" t="s">
        <v>262</v>
      </c>
      <c r="C165" s="86"/>
      <c r="D165" s="86"/>
      <c r="E165" s="86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  <c r="K165" s="83"/>
      <c r="L165" s="83"/>
      <c r="M165" s="83"/>
      <c r="N165" s="83"/>
      <c r="O165" s="83"/>
      <c r="P165" s="83"/>
      <c r="Q165" s="83"/>
    </row>
    <row r="166" spans="1:17" customFormat="1" x14ac:dyDescent="0.25">
      <c r="A166" s="23" t="s">
        <v>263</v>
      </c>
      <c r="B166" s="19" t="s">
        <v>264</v>
      </c>
      <c r="C166" s="85"/>
      <c r="D166" s="85"/>
      <c r="E166" s="85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  <c r="K166" s="83"/>
      <c r="L166" s="83"/>
      <c r="M166" s="83"/>
      <c r="N166" s="83"/>
      <c r="O166" s="83"/>
      <c r="P166" s="83"/>
      <c r="Q166" s="83"/>
    </row>
    <row r="167" spans="1:17" customFormat="1" x14ac:dyDescent="0.25">
      <c r="A167" s="23" t="s">
        <v>265</v>
      </c>
      <c r="B167" s="19" t="s">
        <v>266</v>
      </c>
      <c r="C167" s="85"/>
      <c r="D167" s="85"/>
      <c r="E167" s="85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  <c r="K167" s="83"/>
      <c r="L167" s="83"/>
      <c r="M167" s="83"/>
      <c r="N167" s="83"/>
      <c r="O167" s="83"/>
      <c r="P167" s="83"/>
      <c r="Q167" s="83"/>
    </row>
    <row r="168" spans="1:17" customFormat="1" ht="24" x14ac:dyDescent="0.25">
      <c r="A168" s="23" t="s">
        <v>267</v>
      </c>
      <c r="B168" s="19" t="s">
        <v>268</v>
      </c>
      <c r="C168" s="85"/>
      <c r="D168" s="85"/>
      <c r="E168" s="85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  <c r="K168" s="83"/>
      <c r="L168" s="83"/>
      <c r="M168" s="83"/>
      <c r="N168" s="83"/>
      <c r="O168" s="83"/>
      <c r="P168" s="83"/>
      <c r="Q168" s="83"/>
    </row>
    <row r="169" spans="1:17" customFormat="1" ht="24" x14ac:dyDescent="0.25">
      <c r="A169" s="13">
        <v>40</v>
      </c>
      <c r="B169" s="13" t="s">
        <v>269</v>
      </c>
      <c r="C169" s="86"/>
      <c r="D169" s="86"/>
      <c r="E169" s="86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  <c r="K169" s="83"/>
      <c r="L169" s="83"/>
      <c r="M169" s="83"/>
      <c r="N169" s="83"/>
      <c r="O169" s="83"/>
      <c r="P169" s="83"/>
      <c r="Q169" s="83"/>
    </row>
    <row r="170" spans="1:17" customFormat="1" ht="24" x14ac:dyDescent="0.25">
      <c r="A170" s="28" t="s">
        <v>270</v>
      </c>
      <c r="B170" s="17" t="s">
        <v>271</v>
      </c>
      <c r="C170" s="85"/>
      <c r="D170" s="88"/>
      <c r="E170" s="88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  <c r="K170" s="83"/>
      <c r="L170" s="83"/>
      <c r="M170" s="83"/>
      <c r="N170" s="83"/>
      <c r="O170" s="83"/>
      <c r="P170" s="83"/>
      <c r="Q170" s="83"/>
    </row>
    <row r="171" spans="1:17" customFormat="1" ht="36" x14ac:dyDescent="0.25">
      <c r="A171" s="13">
        <v>41</v>
      </c>
      <c r="B171" s="13" t="s">
        <v>272</v>
      </c>
      <c r="C171" s="86"/>
      <c r="D171" s="86"/>
      <c r="E171" s="86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  <c r="K171" s="83"/>
      <c r="L171" s="83"/>
      <c r="M171" s="83"/>
      <c r="N171" s="83"/>
      <c r="O171" s="83"/>
      <c r="P171" s="83"/>
      <c r="Q171" s="83"/>
    </row>
    <row r="172" spans="1:17" customFormat="1" ht="36" x14ac:dyDescent="0.25">
      <c r="A172" s="13">
        <v>42</v>
      </c>
      <c r="B172" s="13" t="s">
        <v>273</v>
      </c>
      <c r="C172" s="86"/>
      <c r="D172" s="86"/>
      <c r="E172" s="86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  <c r="K172" s="83"/>
      <c r="L172" s="83"/>
      <c r="M172" s="83"/>
      <c r="N172" s="83"/>
      <c r="O172" s="83"/>
      <c r="P172" s="83"/>
      <c r="Q172" s="83"/>
    </row>
    <row r="173" spans="1:17" customFormat="1" ht="36" x14ac:dyDescent="0.25">
      <c r="A173" s="23" t="s">
        <v>274</v>
      </c>
      <c r="B173" s="19" t="s">
        <v>275</v>
      </c>
      <c r="C173" s="85"/>
      <c r="D173" s="85"/>
      <c r="E173" s="85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  <c r="K173" s="83"/>
      <c r="L173" s="83"/>
      <c r="M173" s="83"/>
      <c r="N173" s="83"/>
      <c r="O173" s="83"/>
      <c r="P173" s="83"/>
      <c r="Q173" s="83"/>
    </row>
    <row r="174" spans="1:17" customFormat="1" ht="48" x14ac:dyDescent="0.25">
      <c r="A174" s="13">
        <v>43</v>
      </c>
      <c r="B174" s="13" t="s">
        <v>276</v>
      </c>
      <c r="C174" s="86"/>
      <c r="D174" s="86"/>
      <c r="E174" s="86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  <c r="K174" s="83"/>
      <c r="L174" s="83"/>
      <c r="M174" s="83"/>
      <c r="N174" s="83"/>
      <c r="O174" s="83"/>
      <c r="P174" s="83"/>
      <c r="Q174" s="83"/>
    </row>
    <row r="175" spans="1:17" customFormat="1" ht="36" x14ac:dyDescent="0.25">
      <c r="A175" s="13">
        <v>44</v>
      </c>
      <c r="B175" s="13" t="s">
        <v>277</v>
      </c>
      <c r="C175" s="86"/>
      <c r="D175" s="86"/>
      <c r="E175" s="86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  <c r="K175" s="83"/>
      <c r="L175" s="83"/>
      <c r="M175" s="83"/>
      <c r="N175" s="83"/>
      <c r="O175" s="83"/>
      <c r="P175" s="83"/>
      <c r="Q175" s="83"/>
    </row>
    <row r="176" spans="1:17" customFormat="1" ht="36" x14ac:dyDescent="0.25">
      <c r="A176" s="23" t="s">
        <v>278</v>
      </c>
      <c r="B176" s="19" t="s">
        <v>279</v>
      </c>
      <c r="C176" s="85"/>
      <c r="D176" s="85"/>
      <c r="E176" s="85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  <c r="K176" s="83"/>
      <c r="L176" s="83"/>
      <c r="M176" s="83"/>
      <c r="N176" s="83"/>
      <c r="O176" s="83"/>
      <c r="P176" s="83"/>
      <c r="Q176" s="83"/>
    </row>
    <row r="177" spans="1:17" customFormat="1" ht="24" x14ac:dyDescent="0.25">
      <c r="A177" s="13">
        <v>45</v>
      </c>
      <c r="B177" s="13" t="s">
        <v>280</v>
      </c>
      <c r="C177" s="82">
        <v>1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  <c r="K177" s="83"/>
      <c r="L177" s="83"/>
      <c r="M177" s="83"/>
      <c r="N177" s="83"/>
      <c r="O177" s="83"/>
      <c r="P177" s="83"/>
      <c r="Q177" s="83"/>
    </row>
    <row r="178" spans="1:17" customFormat="1" x14ac:dyDescent="0.25">
      <c r="A178" s="23" t="s">
        <v>281</v>
      </c>
      <c r="B178" s="19" t="s">
        <v>282</v>
      </c>
      <c r="C178" s="85">
        <v>1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  <c r="K178" s="83"/>
      <c r="L178" s="83"/>
      <c r="M178" s="83"/>
      <c r="N178" s="83"/>
      <c r="O178" s="83"/>
      <c r="P178" s="83"/>
      <c r="Q178" s="83"/>
    </row>
    <row r="179" spans="1:17" customFormat="1" x14ac:dyDescent="0.25">
      <c r="A179" s="23" t="s">
        <v>283</v>
      </c>
      <c r="B179" s="19" t="s">
        <v>284</v>
      </c>
      <c r="C179" s="85">
        <v>0</v>
      </c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  <c r="K179" s="83"/>
      <c r="L179" s="83"/>
      <c r="M179" s="83"/>
      <c r="N179" s="83"/>
      <c r="O179" s="83"/>
      <c r="P179" s="83"/>
      <c r="Q179" s="83"/>
    </row>
    <row r="180" spans="1:17" customFormat="1" ht="24" x14ac:dyDescent="0.25">
      <c r="A180" s="35">
        <v>46</v>
      </c>
      <c r="B180" s="13" t="s">
        <v>285</v>
      </c>
      <c r="C180" s="82">
        <v>7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  <c r="K180" s="83"/>
      <c r="L180" s="83"/>
      <c r="M180" s="83"/>
      <c r="N180" s="83"/>
      <c r="O180" s="83"/>
      <c r="P180" s="83"/>
      <c r="Q180" s="83"/>
    </row>
    <row r="181" spans="1:17" customFormat="1" ht="24" x14ac:dyDescent="0.25">
      <c r="A181" s="35" t="s">
        <v>286</v>
      </c>
      <c r="B181" s="13" t="s">
        <v>287</v>
      </c>
      <c r="C181" s="86"/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  <c r="K181" s="83"/>
      <c r="L181" s="83"/>
      <c r="M181" s="83"/>
      <c r="N181" s="83"/>
      <c r="O181" s="83"/>
      <c r="P181" s="83"/>
      <c r="Q181" s="83"/>
    </row>
    <row r="182" spans="1:17" customFormat="1" ht="36" x14ac:dyDescent="0.25">
      <c r="A182" s="35">
        <v>47</v>
      </c>
      <c r="B182" s="13" t="s">
        <v>288</v>
      </c>
      <c r="C182" s="82">
        <v>6</v>
      </c>
      <c r="D182" s="82">
        <v>4</v>
      </c>
      <c r="E182" s="82">
        <v>2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  <c r="K182" s="83"/>
      <c r="L182" s="83"/>
      <c r="M182" s="83"/>
      <c r="N182" s="83"/>
      <c r="O182" s="83"/>
      <c r="P182" s="83"/>
      <c r="Q182" s="83"/>
    </row>
    <row r="183" spans="1:17" customFormat="1" ht="24" x14ac:dyDescent="0.25">
      <c r="A183" s="23" t="s">
        <v>289</v>
      </c>
      <c r="B183" s="19" t="s">
        <v>290</v>
      </c>
      <c r="C183" s="85"/>
      <c r="D183" s="85"/>
      <c r="E183" s="85"/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  <c r="K183" s="83"/>
      <c r="L183" s="83"/>
      <c r="M183" s="83"/>
      <c r="N183" s="83"/>
      <c r="O183" s="83"/>
      <c r="P183" s="83"/>
      <c r="Q183" s="83"/>
    </row>
    <row r="184" spans="1:17" customFormat="1" ht="36" x14ac:dyDescent="0.25">
      <c r="A184" s="23" t="s">
        <v>291</v>
      </c>
      <c r="B184" s="19" t="s">
        <v>292</v>
      </c>
      <c r="C184" s="85"/>
      <c r="D184" s="85"/>
      <c r="E184" s="85"/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  <c r="K184" s="83"/>
      <c r="L184" s="83"/>
      <c r="M184" s="83"/>
      <c r="N184" s="83"/>
      <c r="O184" s="83"/>
      <c r="P184" s="83"/>
      <c r="Q184" s="83"/>
    </row>
    <row r="185" spans="1:17" customFormat="1" ht="24" x14ac:dyDescent="0.25">
      <c r="A185" s="23" t="s">
        <v>293</v>
      </c>
      <c r="B185" s="19" t="s">
        <v>294</v>
      </c>
      <c r="C185" s="85"/>
      <c r="D185" s="85"/>
      <c r="E185" s="85"/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  <c r="K185" s="83"/>
      <c r="L185" s="83"/>
      <c r="M185" s="83"/>
      <c r="N185" s="83"/>
      <c r="O185" s="83"/>
      <c r="P185" s="83"/>
      <c r="Q185" s="83"/>
    </row>
    <row r="186" spans="1:17" customFormat="1" ht="24" x14ac:dyDescent="0.25">
      <c r="A186" s="23" t="s">
        <v>295</v>
      </c>
      <c r="B186" s="19" t="s">
        <v>296</v>
      </c>
      <c r="C186" s="85"/>
      <c r="D186" s="85"/>
      <c r="E186" s="85"/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  <c r="K186" s="83"/>
      <c r="L186" s="83"/>
      <c r="M186" s="83"/>
      <c r="N186" s="83"/>
      <c r="O186" s="83"/>
      <c r="P186" s="83"/>
      <c r="Q186" s="83"/>
    </row>
    <row r="187" spans="1:17" customFormat="1" ht="24" x14ac:dyDescent="0.25">
      <c r="A187" s="23" t="s">
        <v>297</v>
      </c>
      <c r="B187" s="19" t="s">
        <v>298</v>
      </c>
      <c r="C187" s="85"/>
      <c r="D187" s="85"/>
      <c r="E187" s="85"/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  <c r="K187" s="83"/>
      <c r="L187" s="83"/>
      <c r="M187" s="83"/>
      <c r="N187" s="83"/>
      <c r="O187" s="83"/>
      <c r="P187" s="83"/>
      <c r="Q187" s="83"/>
    </row>
    <row r="188" spans="1:17" customFormat="1" ht="24" x14ac:dyDescent="0.25">
      <c r="A188" s="23" t="s">
        <v>299</v>
      </c>
      <c r="B188" s="19" t="s">
        <v>300</v>
      </c>
      <c r="C188" s="85"/>
      <c r="D188" s="85"/>
      <c r="E188" s="85"/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  <c r="K188" s="83"/>
      <c r="L188" s="83"/>
      <c r="M188" s="83"/>
      <c r="N188" s="83"/>
      <c r="O188" s="83"/>
      <c r="P188" s="83"/>
      <c r="Q188" s="83"/>
    </row>
    <row r="189" spans="1:17" customFormat="1" x14ac:dyDescent="0.25">
      <c r="A189" s="23" t="s">
        <v>301</v>
      </c>
      <c r="B189" s="19" t="s">
        <v>302</v>
      </c>
      <c r="C189" s="85"/>
      <c r="D189" s="85"/>
      <c r="E189" s="85"/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  <c r="K189" s="83"/>
      <c r="L189" s="83"/>
      <c r="M189" s="83"/>
      <c r="N189" s="83"/>
      <c r="O189" s="83"/>
      <c r="P189" s="83"/>
      <c r="Q189" s="83"/>
    </row>
    <row r="190" spans="1:17" customFormat="1" x14ac:dyDescent="0.25">
      <c r="A190" s="23" t="s">
        <v>303</v>
      </c>
      <c r="B190" s="19" t="s">
        <v>304</v>
      </c>
      <c r="C190" s="85"/>
      <c r="D190" s="85"/>
      <c r="E190" s="85"/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  <c r="K190" s="83"/>
      <c r="L190" s="83"/>
      <c r="M190" s="83"/>
      <c r="N190" s="83"/>
      <c r="O190" s="83"/>
      <c r="P190" s="83"/>
      <c r="Q190" s="83"/>
    </row>
    <row r="191" spans="1:17" customFormat="1" x14ac:dyDescent="0.25">
      <c r="A191" s="23" t="s">
        <v>305</v>
      </c>
      <c r="B191" s="19" t="s">
        <v>306</v>
      </c>
      <c r="C191" s="84">
        <v>1</v>
      </c>
      <c r="D191" s="84"/>
      <c r="E191" s="84">
        <v>1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  <c r="K191" s="83"/>
      <c r="L191" s="83"/>
      <c r="M191" s="83"/>
      <c r="N191" s="83"/>
      <c r="O191" s="83"/>
      <c r="P191" s="83"/>
      <c r="Q191" s="83"/>
    </row>
    <row r="192" spans="1:17" customFormat="1" x14ac:dyDescent="0.25">
      <c r="A192" s="23" t="s">
        <v>307</v>
      </c>
      <c r="B192" s="19" t="s">
        <v>308</v>
      </c>
      <c r="C192" s="84"/>
      <c r="D192" s="84"/>
      <c r="E192" s="84"/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  <c r="K192" s="83"/>
      <c r="L192" s="83"/>
      <c r="M192" s="83"/>
      <c r="N192" s="83"/>
      <c r="O192" s="83"/>
      <c r="P192" s="83"/>
      <c r="Q192" s="83"/>
    </row>
    <row r="193" spans="1:17" customFormat="1" ht="24" x14ac:dyDescent="0.25">
      <c r="A193" s="23" t="s">
        <v>309</v>
      </c>
      <c r="B193" s="19" t="s">
        <v>310</v>
      </c>
      <c r="C193" s="84"/>
      <c r="D193" s="84"/>
      <c r="E193" s="84"/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  <c r="K193" s="83"/>
      <c r="L193" s="83"/>
      <c r="M193" s="83"/>
      <c r="N193" s="83"/>
      <c r="O193" s="83"/>
      <c r="P193" s="83"/>
      <c r="Q193" s="83"/>
    </row>
    <row r="194" spans="1:17" customFormat="1" x14ac:dyDescent="0.25">
      <c r="A194" s="23" t="s">
        <v>311</v>
      </c>
      <c r="B194" s="19" t="s">
        <v>312</v>
      </c>
      <c r="C194" s="84">
        <v>1</v>
      </c>
      <c r="D194" s="84">
        <v>1</v>
      </c>
      <c r="E194" s="84"/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  <c r="K194" s="83"/>
      <c r="L194" s="83"/>
      <c r="M194" s="83"/>
      <c r="N194" s="83"/>
      <c r="O194" s="83"/>
      <c r="P194" s="83"/>
      <c r="Q194" s="83"/>
    </row>
    <row r="195" spans="1:17" customFormat="1" ht="24" x14ac:dyDescent="0.25">
      <c r="A195" s="23" t="s">
        <v>313</v>
      </c>
      <c r="B195" s="19" t="s">
        <v>314</v>
      </c>
      <c r="C195" s="84">
        <v>4</v>
      </c>
      <c r="D195" s="84">
        <v>3</v>
      </c>
      <c r="E195" s="84">
        <v>1</v>
      </c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  <c r="K195" s="83"/>
      <c r="L195" s="83"/>
      <c r="M195" s="83"/>
      <c r="N195" s="83"/>
      <c r="O195" s="83"/>
      <c r="P195" s="83"/>
      <c r="Q195" s="83"/>
    </row>
    <row r="196" spans="1:17" customFormat="1" x14ac:dyDescent="0.25">
      <c r="A196" s="23" t="s">
        <v>315</v>
      </c>
      <c r="B196" s="19" t="s">
        <v>316</v>
      </c>
      <c r="C196" s="84"/>
      <c r="D196" s="84"/>
      <c r="E196" s="84"/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  <c r="K196" s="83"/>
      <c r="L196" s="83"/>
      <c r="M196" s="83"/>
      <c r="N196" s="83"/>
      <c r="O196" s="83"/>
      <c r="P196" s="83"/>
      <c r="Q196" s="83"/>
    </row>
    <row r="197" spans="1:17" customFormat="1" x14ac:dyDescent="0.25">
      <c r="A197" s="23" t="s">
        <v>317</v>
      </c>
      <c r="B197" s="19" t="s">
        <v>318</v>
      </c>
      <c r="C197" s="84">
        <v>2</v>
      </c>
      <c r="D197" s="84">
        <v>1</v>
      </c>
      <c r="E197" s="84">
        <v>1</v>
      </c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  <c r="K197" s="83"/>
      <c r="L197" s="83"/>
      <c r="M197" s="83"/>
      <c r="N197" s="83"/>
      <c r="O197" s="83"/>
      <c r="P197" s="83"/>
      <c r="Q197" s="83"/>
    </row>
    <row r="198" spans="1:17" customFormat="1" x14ac:dyDescent="0.25">
      <c r="A198" s="23" t="s">
        <v>319</v>
      </c>
      <c r="B198" s="19" t="s">
        <v>320</v>
      </c>
      <c r="C198" s="84"/>
      <c r="D198" s="84"/>
      <c r="E198" s="84"/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  <c r="K198" s="83"/>
      <c r="L198" s="83"/>
      <c r="M198" s="83"/>
      <c r="N198" s="83"/>
      <c r="O198" s="83"/>
      <c r="P198" s="83"/>
      <c r="Q198" s="83"/>
    </row>
    <row r="199" spans="1:17" customFormat="1" ht="24" x14ac:dyDescent="0.25">
      <c r="A199" s="23" t="s">
        <v>321</v>
      </c>
      <c r="B199" s="19" t="s">
        <v>322</v>
      </c>
      <c r="C199" s="84"/>
      <c r="D199" s="84"/>
      <c r="E199" s="84"/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  <c r="K199" s="83"/>
      <c r="L199" s="83"/>
      <c r="M199" s="83"/>
      <c r="N199" s="83"/>
      <c r="O199" s="83"/>
      <c r="P199" s="83"/>
      <c r="Q199" s="83"/>
    </row>
    <row r="200" spans="1:17" customFormat="1" x14ac:dyDescent="0.25">
      <c r="A200" s="23" t="s">
        <v>323</v>
      </c>
      <c r="B200" s="19" t="s">
        <v>324</v>
      </c>
      <c r="C200" s="84"/>
      <c r="D200" s="84"/>
      <c r="E200" s="84"/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  <c r="K200" s="83"/>
      <c r="L200" s="83"/>
      <c r="M200" s="83"/>
      <c r="N200" s="83"/>
      <c r="O200" s="83"/>
      <c r="P200" s="83"/>
      <c r="Q200" s="83"/>
    </row>
    <row r="201" spans="1:17" customFormat="1" x14ac:dyDescent="0.25">
      <c r="A201" s="23" t="s">
        <v>325</v>
      </c>
      <c r="B201" s="19" t="s">
        <v>326</v>
      </c>
      <c r="C201" s="85"/>
      <c r="D201" s="85"/>
      <c r="E201" s="85"/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  <c r="K201" s="83"/>
      <c r="L201" s="83"/>
      <c r="M201" s="83"/>
      <c r="N201" s="83"/>
      <c r="O201" s="83"/>
      <c r="P201" s="83"/>
      <c r="Q201" s="83"/>
    </row>
    <row r="202" spans="1:17" customFormat="1" ht="24" x14ac:dyDescent="0.25">
      <c r="A202" s="23" t="s">
        <v>327</v>
      </c>
      <c r="B202" s="19" t="s">
        <v>328</v>
      </c>
      <c r="C202" s="85"/>
      <c r="D202" s="85"/>
      <c r="E202" s="85"/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  <c r="K202" s="83"/>
      <c r="L202" s="83"/>
      <c r="M202" s="83"/>
      <c r="N202" s="83"/>
      <c r="O202" s="83"/>
      <c r="P202" s="83"/>
      <c r="Q202" s="83"/>
    </row>
    <row r="203" spans="1:17" customFormat="1" x14ac:dyDescent="0.25">
      <c r="A203" s="23" t="s">
        <v>329</v>
      </c>
      <c r="B203" s="19" t="s">
        <v>330</v>
      </c>
      <c r="C203" s="85"/>
      <c r="D203" s="85"/>
      <c r="E203" s="85"/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  <c r="K203" s="83"/>
      <c r="L203" s="83"/>
      <c r="M203" s="83"/>
      <c r="N203" s="83"/>
      <c r="O203" s="83"/>
      <c r="P203" s="83"/>
      <c r="Q203" s="83"/>
    </row>
    <row r="204" spans="1:17" customFormat="1" x14ac:dyDescent="0.25">
      <c r="A204" s="23" t="s">
        <v>331</v>
      </c>
      <c r="B204" s="19" t="s">
        <v>332</v>
      </c>
      <c r="C204" s="85"/>
      <c r="D204" s="85"/>
      <c r="E204" s="85"/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  <c r="K204" s="83"/>
      <c r="L204" s="83"/>
      <c r="M204" s="83"/>
      <c r="N204" s="83"/>
      <c r="O204" s="83"/>
      <c r="P204" s="83"/>
      <c r="Q204" s="83"/>
    </row>
    <row r="205" spans="1:17" customFormat="1" x14ac:dyDescent="0.25">
      <c r="A205" s="23" t="s">
        <v>333</v>
      </c>
      <c r="B205" s="19" t="s">
        <v>334</v>
      </c>
      <c r="C205" s="85"/>
      <c r="D205" s="85"/>
      <c r="E205" s="85"/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  <c r="K205" s="83"/>
      <c r="L205" s="83"/>
      <c r="M205" s="83"/>
      <c r="N205" s="83"/>
      <c r="O205" s="83"/>
      <c r="P205" s="83"/>
      <c r="Q205" s="83"/>
    </row>
    <row r="206" spans="1:17" customFormat="1" ht="48" x14ac:dyDescent="0.25">
      <c r="A206" s="23" t="s">
        <v>335</v>
      </c>
      <c r="B206" s="19" t="s">
        <v>336</v>
      </c>
      <c r="C206" s="84">
        <v>1</v>
      </c>
      <c r="D206" s="84">
        <v>1</v>
      </c>
      <c r="E206" s="85"/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  <c r="K206" s="83"/>
      <c r="L206" s="83"/>
      <c r="M206" s="83"/>
      <c r="N206" s="83"/>
      <c r="O206" s="83"/>
      <c r="P206" s="83"/>
      <c r="Q206" s="83"/>
    </row>
    <row r="207" spans="1:17" customFormat="1" ht="36" x14ac:dyDescent="0.25">
      <c r="A207" s="23" t="s">
        <v>337</v>
      </c>
      <c r="B207" s="19" t="s">
        <v>338</v>
      </c>
      <c r="C207" s="85"/>
      <c r="D207" s="85"/>
      <c r="E207" s="85"/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  <c r="K207" s="83"/>
      <c r="L207" s="83"/>
      <c r="M207" s="83"/>
      <c r="N207" s="83"/>
      <c r="O207" s="83"/>
      <c r="P207" s="83"/>
      <c r="Q207" s="83"/>
    </row>
    <row r="208" spans="1:17" customFormat="1" ht="24" x14ac:dyDescent="0.25">
      <c r="A208" s="23" t="s">
        <v>339</v>
      </c>
      <c r="B208" s="19" t="s">
        <v>340</v>
      </c>
      <c r="C208" s="85"/>
      <c r="D208" s="85"/>
      <c r="E208" s="85"/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  <c r="K208" s="83"/>
      <c r="L208" s="83"/>
      <c r="M208" s="83"/>
      <c r="N208" s="83"/>
      <c r="O208" s="83"/>
      <c r="P208" s="83"/>
      <c r="Q208" s="83"/>
    </row>
    <row r="209" spans="1:17" customFormat="1" ht="48" x14ac:dyDescent="0.25">
      <c r="A209" s="23" t="s">
        <v>341</v>
      </c>
      <c r="B209" s="19" t="s">
        <v>342</v>
      </c>
      <c r="C209" s="85"/>
      <c r="D209" s="85"/>
      <c r="E209" s="85"/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  <c r="K209" s="83"/>
      <c r="L209" s="83"/>
      <c r="M209" s="83"/>
      <c r="N209" s="83"/>
      <c r="O209" s="83"/>
      <c r="P209" s="83"/>
      <c r="Q209" s="83"/>
    </row>
    <row r="210" spans="1:17" customFormat="1" ht="60" x14ac:dyDescent="0.25">
      <c r="A210" s="23" t="s">
        <v>343</v>
      </c>
      <c r="B210" s="19" t="s">
        <v>344</v>
      </c>
      <c r="C210" s="84">
        <v>1</v>
      </c>
      <c r="D210" s="84">
        <v>1</v>
      </c>
      <c r="E210" s="85"/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  <c r="K210" s="83"/>
      <c r="L210" s="83"/>
      <c r="M210" s="83"/>
      <c r="N210" s="83"/>
      <c r="O210" s="83"/>
      <c r="P210" s="83"/>
      <c r="Q210" s="83"/>
    </row>
    <row r="211" spans="1:17" customFormat="1" x14ac:dyDescent="0.25">
      <c r="A211" s="23" t="s">
        <v>345</v>
      </c>
      <c r="B211" s="19" t="s">
        <v>346</v>
      </c>
      <c r="C211" s="85"/>
      <c r="D211" s="85"/>
      <c r="E211" s="85"/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  <c r="K211" s="83"/>
      <c r="L211" s="83"/>
      <c r="M211" s="83"/>
      <c r="N211" s="83"/>
      <c r="O211" s="83"/>
      <c r="P211" s="83"/>
      <c r="Q211" s="83"/>
    </row>
    <row r="212" spans="1:17" customFormat="1" x14ac:dyDescent="0.25">
      <c r="A212" s="23" t="s">
        <v>347</v>
      </c>
      <c r="B212" s="19" t="s">
        <v>348</v>
      </c>
      <c r="C212" s="85"/>
      <c r="D212" s="85"/>
      <c r="E212" s="85"/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  <c r="K212" s="83"/>
      <c r="L212" s="83"/>
      <c r="M212" s="83"/>
      <c r="N212" s="83"/>
      <c r="O212" s="83"/>
      <c r="P212" s="83"/>
      <c r="Q212" s="83"/>
    </row>
    <row r="213" spans="1:17" customFormat="1" x14ac:dyDescent="0.25">
      <c r="A213" s="23" t="s">
        <v>349</v>
      </c>
      <c r="B213" s="19" t="s">
        <v>350</v>
      </c>
      <c r="C213" s="85">
        <v>1</v>
      </c>
      <c r="D213" s="85">
        <v>1</v>
      </c>
      <c r="E213" s="85"/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  <c r="K213" s="83"/>
      <c r="L213" s="83"/>
      <c r="M213" s="83"/>
      <c r="N213" s="83"/>
      <c r="O213" s="83"/>
      <c r="P213" s="83"/>
      <c r="Q213" s="83"/>
    </row>
    <row r="214" spans="1:17" customFormat="1" x14ac:dyDescent="0.25">
      <c r="A214" s="23" t="s">
        <v>351</v>
      </c>
      <c r="B214" s="19" t="s">
        <v>352</v>
      </c>
      <c r="C214" s="85"/>
      <c r="D214" s="85"/>
      <c r="E214" s="85"/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  <c r="K214" s="83"/>
      <c r="L214" s="83"/>
      <c r="M214" s="83"/>
      <c r="N214" s="83"/>
      <c r="O214" s="83"/>
      <c r="P214" s="83"/>
      <c r="Q214" s="83"/>
    </row>
    <row r="215" spans="1:17" s="92" customFormat="1" x14ac:dyDescent="0.25">
      <c r="A215" s="51">
        <v>48</v>
      </c>
      <c r="B215" s="51" t="s">
        <v>353</v>
      </c>
      <c r="C215" s="86">
        <v>264</v>
      </c>
      <c r="D215" s="89">
        <v>128</v>
      </c>
      <c r="E215" s="89">
        <v>136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  <c r="K215" s="91"/>
      <c r="L215" s="91"/>
      <c r="M215" s="91"/>
      <c r="N215" s="91"/>
      <c r="O215" s="91"/>
      <c r="P215" s="91"/>
      <c r="Q215" s="91"/>
    </row>
    <row r="216" spans="1:17" customFormat="1" ht="36" x14ac:dyDescent="0.25">
      <c r="A216" s="13">
        <v>49</v>
      </c>
      <c r="B216" s="13" t="s">
        <v>354</v>
      </c>
      <c r="C216" s="86">
        <v>2</v>
      </c>
      <c r="D216" s="86"/>
      <c r="E216" s="86">
        <v>2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  <c r="K216" s="83"/>
      <c r="L216" s="83"/>
      <c r="M216" s="83"/>
      <c r="N216" s="83"/>
      <c r="O216" s="83"/>
      <c r="P216" s="83"/>
      <c r="Q216" s="83"/>
    </row>
    <row r="217" spans="1:17" customFormat="1" ht="24" x14ac:dyDescent="0.25">
      <c r="A217" s="23" t="s">
        <v>355</v>
      </c>
      <c r="B217" s="19" t="s">
        <v>356</v>
      </c>
      <c r="C217" s="85"/>
      <c r="D217" s="85"/>
      <c r="E217" s="85"/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  <c r="K217" s="83"/>
      <c r="L217" s="83"/>
      <c r="M217" s="83"/>
      <c r="N217" s="83"/>
      <c r="O217" s="83"/>
      <c r="P217" s="83"/>
      <c r="Q217" s="83"/>
    </row>
    <row r="218" spans="1:17" customFormat="1" ht="36" x14ac:dyDescent="0.25">
      <c r="A218" s="23" t="s">
        <v>357</v>
      </c>
      <c r="B218" s="19" t="s">
        <v>358</v>
      </c>
      <c r="C218" s="85"/>
      <c r="D218" s="85"/>
      <c r="E218" s="85"/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  <c r="K218" s="83"/>
      <c r="L218" s="83"/>
      <c r="M218" s="83"/>
      <c r="N218" s="83"/>
      <c r="O218" s="83"/>
      <c r="P218" s="83"/>
      <c r="Q218" s="83"/>
    </row>
    <row r="219" spans="1:17" customFormat="1" ht="24" x14ac:dyDescent="0.25">
      <c r="A219" s="23" t="s">
        <v>359</v>
      </c>
      <c r="B219" s="19" t="s">
        <v>360</v>
      </c>
      <c r="C219" s="85"/>
      <c r="D219" s="85"/>
      <c r="E219" s="85"/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  <c r="K219" s="83"/>
      <c r="L219" s="83"/>
      <c r="M219" s="83"/>
      <c r="N219" s="83"/>
      <c r="O219" s="83"/>
      <c r="P219" s="83"/>
      <c r="Q219" s="83"/>
    </row>
    <row r="220" spans="1:17" customFormat="1" ht="24" x14ac:dyDescent="0.25">
      <c r="A220" s="23" t="s">
        <v>361</v>
      </c>
      <c r="B220" s="19" t="s">
        <v>362</v>
      </c>
      <c r="C220" s="85"/>
      <c r="D220" s="85"/>
      <c r="E220" s="85"/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  <c r="K220" s="83"/>
      <c r="L220" s="83"/>
      <c r="M220" s="83"/>
      <c r="N220" s="83"/>
      <c r="O220" s="83"/>
      <c r="P220" s="83"/>
      <c r="Q220" s="83"/>
    </row>
    <row r="221" spans="1:17" customFormat="1" ht="24" x14ac:dyDescent="0.25">
      <c r="A221" s="23" t="s">
        <v>363</v>
      </c>
      <c r="B221" s="19" t="s">
        <v>364</v>
      </c>
      <c r="C221" s="85"/>
      <c r="D221" s="85"/>
      <c r="E221" s="85"/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  <c r="K221" s="83"/>
      <c r="L221" s="83"/>
      <c r="M221" s="83"/>
      <c r="N221" s="83"/>
      <c r="O221" s="83"/>
      <c r="P221" s="83"/>
      <c r="Q221" s="83"/>
    </row>
    <row r="222" spans="1:17" customFormat="1" ht="24" x14ac:dyDescent="0.25">
      <c r="A222" s="23" t="s">
        <v>365</v>
      </c>
      <c r="B222" s="19" t="s">
        <v>366</v>
      </c>
      <c r="C222" s="85"/>
      <c r="D222" s="85"/>
      <c r="E222" s="85"/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  <c r="K222" s="83"/>
      <c r="L222" s="83"/>
      <c r="M222" s="83"/>
      <c r="N222" s="83"/>
      <c r="O222" s="83"/>
      <c r="P222" s="83"/>
      <c r="Q222" s="83"/>
    </row>
    <row r="223" spans="1:17" customFormat="1" x14ac:dyDescent="0.25">
      <c r="A223" s="23" t="s">
        <v>367</v>
      </c>
      <c r="B223" s="19" t="s">
        <v>368</v>
      </c>
      <c r="C223" s="85"/>
      <c r="D223" s="85"/>
      <c r="E223" s="85"/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  <c r="K223" s="83"/>
      <c r="L223" s="83"/>
      <c r="M223" s="83"/>
      <c r="N223" s="83"/>
      <c r="O223" s="83"/>
      <c r="P223" s="83"/>
      <c r="Q223" s="83"/>
    </row>
    <row r="224" spans="1:17" customFormat="1" x14ac:dyDescent="0.25">
      <c r="A224" s="23" t="s">
        <v>369</v>
      </c>
      <c r="B224" s="19" t="s">
        <v>370</v>
      </c>
      <c r="C224" s="85"/>
      <c r="D224" s="85"/>
      <c r="E224" s="85"/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  <c r="K224" s="83"/>
      <c r="L224" s="83"/>
      <c r="M224" s="83"/>
      <c r="N224" s="83"/>
      <c r="O224" s="83"/>
      <c r="P224" s="83"/>
      <c r="Q224" s="83"/>
    </row>
    <row r="225" spans="1:17" customFormat="1" x14ac:dyDescent="0.25">
      <c r="A225" s="23" t="s">
        <v>371</v>
      </c>
      <c r="B225" s="19" t="s">
        <v>372</v>
      </c>
      <c r="C225" s="85">
        <v>2</v>
      </c>
      <c r="D225" s="85"/>
      <c r="E225" s="85">
        <v>2</v>
      </c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  <c r="K225" s="83"/>
      <c r="L225" s="83"/>
      <c r="M225" s="83"/>
      <c r="N225" s="83"/>
      <c r="O225" s="83"/>
      <c r="P225" s="83"/>
      <c r="Q225" s="83"/>
    </row>
    <row r="226" spans="1:17" customFormat="1" x14ac:dyDescent="0.25">
      <c r="A226" s="23" t="s">
        <v>373</v>
      </c>
      <c r="B226" s="19" t="s">
        <v>374</v>
      </c>
      <c r="C226" s="85"/>
      <c r="D226" s="85"/>
      <c r="E226" s="85"/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  <c r="K226" s="83"/>
      <c r="L226" s="83"/>
      <c r="M226" s="83"/>
      <c r="N226" s="83"/>
      <c r="O226" s="83"/>
      <c r="P226" s="83"/>
      <c r="Q226" s="83"/>
    </row>
    <row r="227" spans="1:17" customFormat="1" ht="24" x14ac:dyDescent="0.25">
      <c r="A227" s="23" t="s">
        <v>375</v>
      </c>
      <c r="B227" s="19" t="s">
        <v>376</v>
      </c>
      <c r="C227" s="85"/>
      <c r="D227" s="85"/>
      <c r="E227" s="85"/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  <c r="K227" s="83"/>
      <c r="L227" s="83"/>
      <c r="M227" s="83"/>
      <c r="N227" s="83"/>
      <c r="O227" s="83"/>
      <c r="P227" s="83"/>
      <c r="Q227" s="83"/>
    </row>
    <row r="228" spans="1:17" customFormat="1" x14ac:dyDescent="0.25">
      <c r="A228" s="23" t="s">
        <v>377</v>
      </c>
      <c r="B228" s="19" t="s">
        <v>378</v>
      </c>
      <c r="C228" s="85"/>
      <c r="D228" s="85"/>
      <c r="E228" s="85"/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  <c r="K228" s="83"/>
      <c r="L228" s="83"/>
      <c r="M228" s="83"/>
      <c r="N228" s="83"/>
      <c r="O228" s="83"/>
      <c r="P228" s="83"/>
      <c r="Q228" s="83"/>
    </row>
    <row r="229" spans="1:17" customFormat="1" ht="24" x14ac:dyDescent="0.25">
      <c r="A229" s="23" t="s">
        <v>379</v>
      </c>
      <c r="B229" s="19" t="s">
        <v>380</v>
      </c>
      <c r="C229" s="85"/>
      <c r="D229" s="85"/>
      <c r="E229" s="85"/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  <c r="K229" s="83"/>
      <c r="L229" s="83"/>
      <c r="M229" s="83"/>
      <c r="N229" s="83"/>
      <c r="O229" s="83"/>
      <c r="P229" s="83"/>
      <c r="Q229" s="83"/>
    </row>
    <row r="230" spans="1:17" customFormat="1" x14ac:dyDescent="0.25">
      <c r="A230" s="23" t="s">
        <v>381</v>
      </c>
      <c r="B230" s="19" t="s">
        <v>382</v>
      </c>
      <c r="C230" s="85"/>
      <c r="D230" s="85"/>
      <c r="E230" s="85"/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  <c r="K230" s="83"/>
      <c r="L230" s="83"/>
      <c r="M230" s="83"/>
      <c r="N230" s="83"/>
      <c r="O230" s="83"/>
      <c r="P230" s="83"/>
      <c r="Q230" s="83"/>
    </row>
    <row r="231" spans="1:17" customFormat="1" x14ac:dyDescent="0.25">
      <c r="A231" s="23" t="s">
        <v>383</v>
      </c>
      <c r="B231" s="19" t="s">
        <v>384</v>
      </c>
      <c r="C231" s="85"/>
      <c r="D231" s="85"/>
      <c r="E231" s="85"/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  <c r="K231" s="83"/>
      <c r="L231" s="83"/>
      <c r="M231" s="83"/>
      <c r="N231" s="83"/>
      <c r="O231" s="83"/>
      <c r="P231" s="83"/>
      <c r="Q231" s="83"/>
    </row>
    <row r="232" spans="1:17" customFormat="1" x14ac:dyDescent="0.25">
      <c r="A232" s="23" t="s">
        <v>385</v>
      </c>
      <c r="B232" s="19" t="s">
        <v>386</v>
      </c>
      <c r="C232" s="85"/>
      <c r="D232" s="85"/>
      <c r="E232" s="85"/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  <c r="K232" s="83"/>
      <c r="L232" s="83"/>
      <c r="M232" s="83"/>
      <c r="N232" s="83"/>
      <c r="O232" s="83"/>
      <c r="P232" s="83"/>
      <c r="Q232" s="83"/>
    </row>
    <row r="233" spans="1:17" customFormat="1" ht="24" x14ac:dyDescent="0.25">
      <c r="A233" s="23" t="s">
        <v>387</v>
      </c>
      <c r="B233" s="19" t="s">
        <v>388</v>
      </c>
      <c r="C233" s="85"/>
      <c r="D233" s="85"/>
      <c r="E233" s="85"/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  <c r="K233" s="83"/>
      <c r="L233" s="83"/>
      <c r="M233" s="83"/>
      <c r="N233" s="83"/>
      <c r="O233" s="83"/>
      <c r="P233" s="83"/>
      <c r="Q233" s="83"/>
    </row>
    <row r="234" spans="1:17" customFormat="1" x14ac:dyDescent="0.25">
      <c r="A234" s="23" t="s">
        <v>389</v>
      </c>
      <c r="B234" s="19" t="s">
        <v>390</v>
      </c>
      <c r="C234" s="85"/>
      <c r="D234" s="85"/>
      <c r="E234" s="85"/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  <c r="K234" s="83"/>
      <c r="L234" s="83"/>
      <c r="M234" s="83"/>
      <c r="N234" s="83"/>
      <c r="O234" s="83"/>
      <c r="P234" s="83"/>
      <c r="Q234" s="83"/>
    </row>
    <row r="235" spans="1:17" customFormat="1" x14ac:dyDescent="0.25">
      <c r="A235" s="23" t="s">
        <v>391</v>
      </c>
      <c r="B235" s="19" t="s">
        <v>392</v>
      </c>
      <c r="C235" s="85"/>
      <c r="D235" s="85"/>
      <c r="E235" s="85"/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  <c r="K235" s="83"/>
      <c r="L235" s="83"/>
      <c r="M235" s="83"/>
      <c r="N235" s="83"/>
      <c r="O235" s="83"/>
      <c r="P235" s="83"/>
      <c r="Q235" s="83"/>
    </row>
    <row r="236" spans="1:17" customFormat="1" ht="24" x14ac:dyDescent="0.25">
      <c r="A236" s="23" t="s">
        <v>393</v>
      </c>
      <c r="B236" s="19" t="s">
        <v>394</v>
      </c>
      <c r="C236" s="85"/>
      <c r="D236" s="85"/>
      <c r="E236" s="85"/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  <c r="K236" s="83"/>
      <c r="L236" s="83"/>
      <c r="M236" s="83"/>
      <c r="N236" s="83"/>
      <c r="O236" s="83"/>
      <c r="P236" s="83"/>
      <c r="Q236" s="83"/>
    </row>
    <row r="237" spans="1:17" customFormat="1" x14ac:dyDescent="0.25">
      <c r="A237" s="23" t="s">
        <v>395</v>
      </c>
      <c r="B237" s="19" t="s">
        <v>396</v>
      </c>
      <c r="C237" s="85"/>
      <c r="D237" s="85"/>
      <c r="E237" s="85"/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  <c r="K237" s="83"/>
      <c r="L237" s="83"/>
      <c r="M237" s="83"/>
      <c r="N237" s="83"/>
      <c r="O237" s="83"/>
      <c r="P237" s="83"/>
      <c r="Q237" s="83"/>
    </row>
    <row r="238" spans="1:17" customFormat="1" x14ac:dyDescent="0.25">
      <c r="A238" s="23" t="s">
        <v>397</v>
      </c>
      <c r="B238" s="19" t="s">
        <v>398</v>
      </c>
      <c r="C238" s="85"/>
      <c r="D238" s="85"/>
      <c r="E238" s="85"/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  <c r="K238" s="83"/>
      <c r="L238" s="83"/>
      <c r="M238" s="83"/>
      <c r="N238" s="83"/>
      <c r="O238" s="83"/>
      <c r="P238" s="83"/>
      <c r="Q238" s="83"/>
    </row>
    <row r="239" spans="1:17" customFormat="1" x14ac:dyDescent="0.25">
      <c r="A239" s="23" t="s">
        <v>399</v>
      </c>
      <c r="B239" s="19" t="s">
        <v>400</v>
      </c>
      <c r="C239" s="85"/>
      <c r="D239" s="85"/>
      <c r="E239" s="85"/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  <c r="K239" s="83"/>
      <c r="L239" s="83"/>
      <c r="M239" s="83"/>
      <c r="N239" s="83"/>
      <c r="O239" s="83"/>
      <c r="P239" s="83"/>
      <c r="Q239" s="83"/>
    </row>
    <row r="240" spans="1:17" customFormat="1" ht="48" x14ac:dyDescent="0.25">
      <c r="A240" s="23" t="s">
        <v>401</v>
      </c>
      <c r="B240" s="19" t="s">
        <v>402</v>
      </c>
      <c r="C240" s="85"/>
      <c r="D240" s="85"/>
      <c r="E240" s="85"/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  <c r="K240" s="83"/>
      <c r="L240" s="83"/>
      <c r="M240" s="83"/>
      <c r="N240" s="83"/>
      <c r="O240" s="83"/>
      <c r="P240" s="83"/>
      <c r="Q240" s="83"/>
    </row>
    <row r="241" spans="1:17" customFormat="1" ht="36" x14ac:dyDescent="0.25">
      <c r="A241" s="23" t="s">
        <v>403</v>
      </c>
      <c r="B241" s="19" t="s">
        <v>404</v>
      </c>
      <c r="C241" s="85"/>
      <c r="D241" s="85"/>
      <c r="E241" s="85"/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  <c r="K241" s="83"/>
      <c r="L241" s="83"/>
      <c r="M241" s="83"/>
      <c r="N241" s="83"/>
      <c r="O241" s="83"/>
      <c r="P241" s="83"/>
      <c r="Q241" s="83"/>
    </row>
    <row r="242" spans="1:17" customFormat="1" ht="24" x14ac:dyDescent="0.25">
      <c r="A242" s="23" t="s">
        <v>405</v>
      </c>
      <c r="B242" s="19" t="s">
        <v>406</v>
      </c>
      <c r="C242" s="85"/>
      <c r="D242" s="85"/>
      <c r="E242" s="85"/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  <c r="K242" s="83"/>
      <c r="L242" s="83"/>
      <c r="M242" s="83"/>
      <c r="N242" s="83"/>
      <c r="O242" s="83"/>
      <c r="P242" s="83"/>
      <c r="Q242" s="83"/>
    </row>
    <row r="243" spans="1:17" customFormat="1" ht="48" x14ac:dyDescent="0.25">
      <c r="A243" s="23" t="s">
        <v>407</v>
      </c>
      <c r="B243" s="19" t="s">
        <v>408</v>
      </c>
      <c r="C243" s="85"/>
      <c r="D243" s="85"/>
      <c r="E243" s="85"/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  <c r="K243" s="83"/>
      <c r="L243" s="83"/>
      <c r="M243" s="83"/>
      <c r="N243" s="83"/>
      <c r="O243" s="83"/>
      <c r="P243" s="83"/>
      <c r="Q243" s="83"/>
    </row>
    <row r="244" spans="1:17" customFormat="1" ht="60" x14ac:dyDescent="0.25">
      <c r="A244" s="23" t="s">
        <v>409</v>
      </c>
      <c r="B244" s="19" t="s">
        <v>410</v>
      </c>
      <c r="C244" s="85"/>
      <c r="D244" s="85"/>
      <c r="E244" s="85"/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  <c r="K244" s="83"/>
      <c r="L244" s="83"/>
      <c r="M244" s="83"/>
      <c r="N244" s="83"/>
      <c r="O244" s="83"/>
      <c r="P244" s="83"/>
      <c r="Q244" s="83"/>
    </row>
    <row r="245" spans="1:17" customFormat="1" x14ac:dyDescent="0.25">
      <c r="A245" s="23" t="s">
        <v>411</v>
      </c>
      <c r="B245" s="19" t="s">
        <v>412</v>
      </c>
      <c r="C245" s="85"/>
      <c r="D245" s="85"/>
      <c r="E245" s="85"/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  <c r="K245" s="83"/>
      <c r="L245" s="83"/>
      <c r="M245" s="83"/>
      <c r="N245" s="83"/>
      <c r="O245" s="83"/>
      <c r="P245" s="83"/>
      <c r="Q245" s="83"/>
    </row>
    <row r="246" spans="1:17" customFormat="1" x14ac:dyDescent="0.25">
      <c r="A246" s="23" t="s">
        <v>413</v>
      </c>
      <c r="B246" s="19" t="s">
        <v>414</v>
      </c>
      <c r="C246" s="85"/>
      <c r="D246" s="85"/>
      <c r="E246" s="85"/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  <c r="K246" s="83"/>
      <c r="L246" s="83"/>
      <c r="M246" s="83"/>
      <c r="N246" s="83"/>
      <c r="O246" s="83"/>
      <c r="P246" s="83"/>
      <c r="Q246" s="83"/>
    </row>
    <row r="247" spans="1:17" customFormat="1" x14ac:dyDescent="0.25">
      <c r="A247" s="23" t="s">
        <v>415</v>
      </c>
      <c r="B247" s="19" t="s">
        <v>416</v>
      </c>
      <c r="C247" s="85"/>
      <c r="D247" s="85"/>
      <c r="E247" s="85"/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  <c r="K247" s="83"/>
      <c r="L247" s="83"/>
      <c r="M247" s="83"/>
      <c r="N247" s="83"/>
      <c r="O247" s="83"/>
      <c r="P247" s="83"/>
      <c r="Q247" s="83"/>
    </row>
    <row r="248" spans="1:17" customFormat="1" x14ac:dyDescent="0.25">
      <c r="A248" s="23" t="s">
        <v>417</v>
      </c>
      <c r="B248" s="19" t="s">
        <v>352</v>
      </c>
      <c r="C248" s="85"/>
      <c r="D248" s="85"/>
      <c r="E248" s="85"/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  <c r="K248" s="83"/>
      <c r="L248" s="83"/>
      <c r="M248" s="83"/>
      <c r="N248" s="83"/>
      <c r="O248" s="83"/>
      <c r="P248" s="83"/>
      <c r="Q248" s="83"/>
    </row>
    <row r="249" spans="1:17" customFormat="1" ht="24" x14ac:dyDescent="0.25">
      <c r="A249" s="13">
        <v>50</v>
      </c>
      <c r="B249" s="13" t="s">
        <v>418</v>
      </c>
      <c r="C249" s="86"/>
      <c r="D249" s="86"/>
      <c r="E249" s="86"/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  <c r="K249" s="83"/>
      <c r="L249" s="83"/>
      <c r="M249" s="83"/>
      <c r="N249" s="83"/>
      <c r="O249" s="83"/>
      <c r="P249" s="83"/>
      <c r="Q249" s="83"/>
    </row>
    <row r="250" spans="1:17" customFormat="1" ht="48" x14ac:dyDescent="0.25">
      <c r="A250" s="13">
        <v>51</v>
      </c>
      <c r="B250" s="13" t="s">
        <v>419</v>
      </c>
      <c r="C250" s="86"/>
      <c r="D250" s="86"/>
      <c r="E250" s="86"/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  <c r="K250" s="83"/>
      <c r="L250" s="83"/>
      <c r="M250" s="83"/>
      <c r="N250" s="83"/>
      <c r="O250" s="83"/>
      <c r="P250" s="83"/>
      <c r="Q250" s="83"/>
    </row>
    <row r="251" spans="1:17" customFormat="1" ht="24" x14ac:dyDescent="0.25">
      <c r="A251" s="13">
        <v>52</v>
      </c>
      <c r="B251" s="13" t="s">
        <v>420</v>
      </c>
      <c r="C251" s="86"/>
      <c r="D251" s="86"/>
      <c r="E251" s="86"/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  <c r="K251" s="83"/>
      <c r="L251" s="83"/>
      <c r="M251" s="83"/>
      <c r="N251" s="83"/>
      <c r="O251" s="83"/>
      <c r="P251" s="83"/>
      <c r="Q251" s="83"/>
    </row>
    <row r="252" spans="1:17" customFormat="1" x14ac:dyDescent="0.25">
      <c r="A252" s="17" t="s">
        <v>421</v>
      </c>
      <c r="B252" s="17" t="s">
        <v>422</v>
      </c>
      <c r="C252" s="85"/>
      <c r="D252" s="85"/>
      <c r="E252" s="85"/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  <c r="K252" s="83"/>
      <c r="L252" s="83"/>
      <c r="M252" s="83"/>
      <c r="N252" s="83"/>
      <c r="O252" s="83"/>
      <c r="P252" s="83"/>
      <c r="Q252" s="83"/>
    </row>
    <row r="253" spans="1:17" customFormat="1" ht="24" x14ac:dyDescent="0.25">
      <c r="A253" s="19">
        <v>53</v>
      </c>
      <c r="B253" s="19" t="s">
        <v>423</v>
      </c>
      <c r="C253" s="85"/>
      <c r="D253" s="85"/>
      <c r="E253" s="85"/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  <c r="K253" s="83"/>
      <c r="L253" s="83"/>
      <c r="M253" s="83"/>
      <c r="N253" s="83"/>
      <c r="O253" s="83"/>
      <c r="P253" s="83"/>
      <c r="Q253" s="83"/>
    </row>
    <row r="254" spans="1:17" customFormat="1" x14ac:dyDescent="0.25">
      <c r="A254" s="19"/>
      <c r="B254" s="19" t="s">
        <v>424</v>
      </c>
      <c r="C254" s="85"/>
      <c r="D254" s="85"/>
      <c r="E254" s="85"/>
      <c r="F254" s="15"/>
      <c r="G254" s="21"/>
      <c r="I254" s="37"/>
      <c r="J254" s="37"/>
      <c r="K254" s="83"/>
      <c r="L254" s="83"/>
      <c r="M254" s="83"/>
      <c r="N254" s="83"/>
      <c r="O254" s="83"/>
      <c r="P254" s="83"/>
      <c r="Q254" s="83"/>
    </row>
    <row r="255" spans="1:17" customFormat="1" x14ac:dyDescent="0.25">
      <c r="A255" s="19" t="s">
        <v>425</v>
      </c>
      <c r="B255" s="19" t="s">
        <v>426</v>
      </c>
      <c r="C255" s="85"/>
      <c r="D255" s="85"/>
      <c r="E255" s="85"/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  <c r="K255" s="83"/>
      <c r="L255" s="83"/>
      <c r="M255" s="83"/>
      <c r="N255" s="83"/>
      <c r="O255" s="83"/>
      <c r="P255" s="83"/>
      <c r="Q255" s="83"/>
    </row>
    <row r="256" spans="1:17" customFormat="1" x14ac:dyDescent="0.25">
      <c r="A256" s="19" t="s">
        <v>427</v>
      </c>
      <c r="B256" s="19" t="s">
        <v>428</v>
      </c>
      <c r="C256" s="85"/>
      <c r="D256" s="85"/>
      <c r="E256" s="85"/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  <c r="K256" s="83"/>
      <c r="L256" s="83"/>
      <c r="M256" s="83"/>
      <c r="N256" s="83"/>
      <c r="O256" s="83"/>
      <c r="P256" s="83"/>
      <c r="Q256" s="83"/>
    </row>
    <row r="257" spans="1:17" customFormat="1" x14ac:dyDescent="0.25">
      <c r="A257" s="19">
        <v>54</v>
      </c>
      <c r="B257" s="19" t="s">
        <v>429</v>
      </c>
      <c r="C257" s="85"/>
      <c r="D257" s="85"/>
      <c r="E257" s="85"/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  <c r="K257" s="83"/>
      <c r="L257" s="83"/>
      <c r="M257" s="83"/>
      <c r="N257" s="83"/>
      <c r="O257" s="83"/>
      <c r="P257" s="83"/>
      <c r="Q257" s="83"/>
    </row>
    <row r="258" spans="1:17" customFormat="1" x14ac:dyDescent="0.25">
      <c r="A258" s="19" t="s">
        <v>430</v>
      </c>
      <c r="B258" s="19" t="s">
        <v>431</v>
      </c>
      <c r="C258" s="85"/>
      <c r="D258" s="85"/>
      <c r="E258" s="85"/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  <c r="K258" s="83"/>
      <c r="L258" s="83"/>
      <c r="M258" s="83"/>
      <c r="N258" s="83"/>
      <c r="O258" s="83"/>
      <c r="P258" s="83"/>
      <c r="Q258" s="83"/>
    </row>
    <row r="259" spans="1:17" customFormat="1" x14ac:dyDescent="0.25">
      <c r="A259" s="19" t="s">
        <v>432</v>
      </c>
      <c r="B259" s="19" t="s">
        <v>428</v>
      </c>
      <c r="C259" s="85"/>
      <c r="D259" s="85"/>
      <c r="E259" s="85"/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  <c r="K259" s="83"/>
      <c r="L259" s="83"/>
      <c r="M259" s="83"/>
      <c r="N259" s="83"/>
      <c r="O259" s="83"/>
      <c r="P259" s="83"/>
      <c r="Q259" s="83"/>
    </row>
    <row r="260" spans="1:17" customFormat="1" ht="24" x14ac:dyDescent="0.25">
      <c r="A260" s="13">
        <v>55</v>
      </c>
      <c r="B260" s="13" t="s">
        <v>433</v>
      </c>
      <c r="C260" s="86"/>
      <c r="D260" s="86"/>
      <c r="E260" s="86"/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  <c r="K260" s="83"/>
      <c r="L260" s="83"/>
      <c r="M260" s="83"/>
      <c r="N260" s="83"/>
      <c r="O260" s="83"/>
      <c r="P260" s="83"/>
      <c r="Q260" s="83"/>
    </row>
    <row r="261" spans="1:17" customFormat="1" x14ac:dyDescent="0.25">
      <c r="A261" s="19"/>
      <c r="B261" s="19" t="s">
        <v>424</v>
      </c>
      <c r="C261" s="85"/>
      <c r="D261" s="85"/>
      <c r="E261" s="85"/>
      <c r="F261" s="15"/>
      <c r="G261" s="21"/>
      <c r="I261" s="37"/>
      <c r="J261" s="37"/>
      <c r="K261" s="83"/>
      <c r="L261" s="83"/>
      <c r="M261" s="83"/>
      <c r="N261" s="83"/>
      <c r="O261" s="83"/>
      <c r="P261" s="83"/>
      <c r="Q261" s="83"/>
    </row>
    <row r="262" spans="1:17" customFormat="1" ht="24" x14ac:dyDescent="0.25">
      <c r="A262" s="19" t="s">
        <v>434</v>
      </c>
      <c r="B262" s="19" t="s">
        <v>435</v>
      </c>
      <c r="C262" s="85"/>
      <c r="D262" s="85"/>
      <c r="E262" s="85"/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  <c r="K262" s="83"/>
      <c r="L262" s="83"/>
      <c r="M262" s="83"/>
      <c r="N262" s="83"/>
      <c r="O262" s="83"/>
      <c r="P262" s="83"/>
      <c r="Q262" s="83"/>
    </row>
    <row r="263" spans="1:17" customFormat="1" ht="36" x14ac:dyDescent="0.25">
      <c r="A263" s="19" t="s">
        <v>436</v>
      </c>
      <c r="B263" s="19" t="s">
        <v>437</v>
      </c>
      <c r="C263" s="85"/>
      <c r="D263" s="85"/>
      <c r="E263" s="85"/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  <c r="K263" s="83"/>
      <c r="L263" s="83"/>
      <c r="M263" s="83"/>
      <c r="N263" s="83"/>
      <c r="O263" s="83"/>
      <c r="P263" s="83"/>
      <c r="Q263" s="83"/>
    </row>
    <row r="264" spans="1:17" customFormat="1" ht="24.75" thickBot="1" x14ac:dyDescent="0.3">
      <c r="A264" s="19" t="s">
        <v>436</v>
      </c>
      <c r="B264" s="19" t="s">
        <v>438</v>
      </c>
      <c r="C264" s="85"/>
      <c r="D264" s="85"/>
      <c r="E264" s="85"/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  <c r="K264" s="83"/>
      <c r="L264" s="83"/>
      <c r="M264" s="83"/>
      <c r="N264" s="83"/>
      <c r="O264" s="83"/>
      <c r="P264" s="83"/>
      <c r="Q264" s="83"/>
    </row>
    <row r="265" spans="1:17" customFormat="1" ht="54.75" customHeight="1" x14ac:dyDescent="0.25">
      <c r="A265" s="38"/>
      <c r="B265" s="38" t="s">
        <v>463</v>
      </c>
      <c r="F265" s="15"/>
      <c r="G265" s="15"/>
      <c r="H265" s="15"/>
      <c r="I265" s="15"/>
      <c r="J265" s="15"/>
      <c r="K265" s="83"/>
      <c r="L265" s="83"/>
      <c r="M265" s="83"/>
      <c r="N265" s="83"/>
      <c r="O265" s="83"/>
      <c r="P265" s="83"/>
      <c r="Q265" s="83"/>
    </row>
    <row r="266" spans="1:17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  <c r="K266" s="83"/>
      <c r="L266" s="83"/>
      <c r="M266" s="83"/>
      <c r="N266" s="83"/>
      <c r="O266" s="83"/>
      <c r="P266" s="83"/>
      <c r="Q266" s="83"/>
    </row>
    <row r="267" spans="1:17" customFormat="1" x14ac:dyDescent="0.25">
      <c r="A267" s="147" t="s">
        <v>441</v>
      </c>
      <c r="B267" s="147"/>
      <c r="F267" s="15"/>
      <c r="G267" s="15"/>
      <c r="H267" s="15"/>
      <c r="I267" s="15"/>
      <c r="J267" s="15"/>
      <c r="K267" s="83"/>
      <c r="L267" s="83"/>
      <c r="M267" s="83"/>
      <c r="N267" s="83"/>
      <c r="O267" s="83"/>
      <c r="P267" s="83"/>
      <c r="Q267" s="83"/>
    </row>
    <row r="268" spans="1:17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  <c r="K268" s="83"/>
      <c r="L268" s="83"/>
      <c r="M268" s="83"/>
      <c r="N268" s="83"/>
      <c r="O268" s="83"/>
      <c r="P268" s="83"/>
      <c r="Q268" s="83"/>
    </row>
    <row r="269" spans="1:17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  <c r="K269" s="83"/>
      <c r="L269" s="83"/>
      <c r="M269" s="83"/>
      <c r="N269" s="83"/>
      <c r="O269" s="83"/>
      <c r="P269" s="83"/>
      <c r="Q269" s="83"/>
    </row>
    <row r="270" spans="1:17" ht="36" customHeight="1" x14ac:dyDescent="0.25">
      <c r="A270" s="141" t="s">
        <v>444</v>
      </c>
      <c r="B270" s="141"/>
      <c r="C270" s="141"/>
      <c r="D270" s="141"/>
      <c r="E270" s="141"/>
    </row>
    <row r="271" spans="1:17" ht="60" customHeight="1" x14ac:dyDescent="0.25">
      <c r="A271" s="141" t="s">
        <v>445</v>
      </c>
      <c r="B271" s="141"/>
      <c r="C271" s="141"/>
      <c r="D271" s="141"/>
      <c r="E271" s="141"/>
    </row>
    <row r="272" spans="1:17" ht="36" customHeight="1" x14ac:dyDescent="0.25">
      <c r="A272" s="141" t="s">
        <v>446</v>
      </c>
      <c r="B272" s="141"/>
      <c r="C272" s="141"/>
      <c r="D272" s="141"/>
      <c r="E272" s="141"/>
    </row>
    <row r="273" spans="1:5" x14ac:dyDescent="0.25">
      <c r="A273" s="42"/>
      <c r="B273" s="42"/>
      <c r="C273" s="42"/>
      <c r="D273" s="42"/>
      <c r="E273" s="42"/>
    </row>
    <row r="274" spans="1:5" x14ac:dyDescent="0.25">
      <c r="A274" s="42"/>
      <c r="B274" s="42"/>
      <c r="C274" s="42"/>
      <c r="D274" s="42"/>
      <c r="E274" s="42"/>
    </row>
    <row r="275" spans="1:5" x14ac:dyDescent="0.25">
      <c r="A275" s="42"/>
      <c r="B275" s="42"/>
      <c r="C275" s="42"/>
      <c r="D275" s="42"/>
      <c r="E275" s="42"/>
    </row>
    <row r="276" spans="1:5" x14ac:dyDescent="0.25">
      <c r="A276" s="42"/>
      <c r="B276" s="42"/>
      <c r="C276" s="42"/>
      <c r="D276" s="42"/>
      <c r="E276" s="42"/>
    </row>
    <row r="277" spans="1:5" x14ac:dyDescent="0.25">
      <c r="A277" s="42"/>
      <c r="B277" s="42"/>
      <c r="C277" s="42"/>
      <c r="D277" s="42"/>
      <c r="E277" s="42"/>
    </row>
    <row r="278" spans="1:5" x14ac:dyDescent="0.25">
      <c r="A278" s="42"/>
      <c r="B278" s="42"/>
      <c r="C278" s="42"/>
      <c r="D278" s="42"/>
      <c r="E278" s="42"/>
    </row>
    <row r="279" spans="1:5" x14ac:dyDescent="0.25">
      <c r="A279" s="42"/>
      <c r="B279" s="42"/>
      <c r="C279" s="42"/>
      <c r="D279" s="42"/>
      <c r="E279" s="42"/>
    </row>
    <row r="280" spans="1:5" x14ac:dyDescent="0.25">
      <c r="A280" s="42"/>
      <c r="B280" s="42"/>
      <c r="C280" s="42"/>
      <c r="D280" s="42"/>
      <c r="E280" s="42"/>
    </row>
    <row r="281" spans="1:5" x14ac:dyDescent="0.25">
      <c r="A281" s="42"/>
      <c r="B281" s="42"/>
      <c r="C281" s="42"/>
      <c r="D281" s="42"/>
      <c r="E281" s="42"/>
    </row>
    <row r="282" spans="1:5" x14ac:dyDescent="0.25">
      <c r="A282" s="42"/>
      <c r="B282" s="42"/>
      <c r="C282" s="42"/>
      <c r="D282" s="42"/>
      <c r="E282" s="42"/>
    </row>
    <row r="283" spans="1:5" x14ac:dyDescent="0.25">
      <c r="A283" s="42"/>
      <c r="B283" s="42"/>
      <c r="C283" s="42"/>
      <c r="D283" s="42"/>
      <c r="E283" s="42"/>
    </row>
    <row r="284" spans="1:5" ht="20.25" customHeight="1" x14ac:dyDescent="0.25">
      <c r="A284" s="42"/>
      <c r="B284" s="42"/>
      <c r="C284" s="42"/>
      <c r="D284" s="42"/>
      <c r="E284" s="42"/>
    </row>
    <row r="285" spans="1:5" ht="21" customHeight="1" x14ac:dyDescent="0.25">
      <c r="A285" s="42"/>
      <c r="B285" s="42"/>
      <c r="C285" s="42"/>
      <c r="D285" s="42"/>
      <c r="E285" s="42"/>
    </row>
    <row r="286" spans="1:5" x14ac:dyDescent="0.25">
      <c r="A286" s="42"/>
      <c r="B286" s="42"/>
      <c r="C286" s="42"/>
      <c r="D286" s="42"/>
      <c r="E286" s="42"/>
    </row>
    <row r="287" spans="1:5" x14ac:dyDescent="0.25">
      <c r="A287" s="42"/>
      <c r="B287" s="42"/>
      <c r="C287" s="42"/>
      <c r="D287" s="42"/>
      <c r="E287" s="42"/>
    </row>
    <row r="288" spans="1:5" ht="26.25" customHeight="1" x14ac:dyDescent="0.25">
      <c r="A288" s="42"/>
      <c r="B288" s="42"/>
      <c r="C288" s="42"/>
      <c r="D288" s="42"/>
      <c r="E288" s="42"/>
    </row>
    <row r="289" spans="1:5" ht="134.25" customHeight="1" x14ac:dyDescent="0.25">
      <c r="A289" s="42"/>
      <c r="B289" s="42"/>
      <c r="C289" s="42"/>
      <c r="D289" s="42"/>
      <c r="E289" s="42"/>
    </row>
    <row r="290" spans="1:5" ht="35.25" customHeight="1" x14ac:dyDescent="0.25">
      <c r="A290" s="42"/>
      <c r="B290" s="42"/>
      <c r="C290" s="42"/>
      <c r="D290" s="42"/>
      <c r="E290" s="42"/>
    </row>
    <row r="291" spans="1:5" ht="65.25" customHeight="1" x14ac:dyDescent="0.25">
      <c r="A291" s="42"/>
      <c r="B291" s="42"/>
      <c r="C291" s="42"/>
      <c r="D291" s="42"/>
      <c r="E291" s="42"/>
    </row>
    <row r="292" spans="1:5" ht="34.5" customHeight="1" x14ac:dyDescent="0.25">
      <c r="A292" s="142"/>
      <c r="B292" s="142"/>
      <c r="C292" s="142"/>
      <c r="D292" s="142"/>
      <c r="E292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6">
    <mergeCell ref="A271:E271"/>
    <mergeCell ref="A272:E272"/>
    <mergeCell ref="A292:E292"/>
    <mergeCell ref="H5:H6"/>
    <mergeCell ref="I5:J5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30" priority="5" operator="containsText" text="ОШИБКА">
      <formula>NOT(ISERROR(SEARCH("ОШИБКА",D177)))</formula>
    </cfRule>
  </conditionalFormatting>
  <conditionalFormatting sqref="G1:J7 G265:J1048576">
    <cfRule type="containsText" dxfId="29" priority="4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28" priority="3" operator="containsText" text="ОШИБКА">
      <formula>NOT(ISERROR(SEARCH("ОШИБКА",G8)))</formula>
    </cfRule>
  </conditionalFormatting>
  <conditionalFormatting sqref="I260:J263">
    <cfRule type="containsText" dxfId="27" priority="2" operator="containsText" text="ОШИБКА">
      <formula>NOT(ISERROR(SEARCH("ОШИБКА",I260)))</formula>
    </cfRule>
  </conditionalFormatting>
  <conditionalFormatting sqref="I264:J264">
    <cfRule type="containsText" dxfId="26" priority="1" operator="containsText" text="ОШИБКА">
      <formula>NOT(ISERROR(SEARCH("ОШИБКА",I264)))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4"/>
  <sheetViews>
    <sheetView view="pageBreakPreview" topLeftCell="A199" zoomScaleNormal="100" zoomScaleSheetLayoutView="100" workbookViewId="0">
      <selection activeCell="C8" sqref="C8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10" width="9.140625" style="3" customWidth="1"/>
    <col min="11" max="126" width="9.140625" style="1" customWidth="1"/>
    <col min="127" max="16384" width="10.140625" style="1"/>
  </cols>
  <sheetData>
    <row r="1" spans="1:10" ht="33" customHeight="1" x14ac:dyDescent="0.25">
      <c r="B1" s="2"/>
      <c r="C1" s="148" t="s">
        <v>0</v>
      </c>
      <c r="D1" s="148"/>
      <c r="E1" s="148"/>
    </row>
    <row r="2" spans="1:10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</row>
    <row r="3" spans="1:10" s="9" customFormat="1" ht="24.75" customHeight="1" x14ac:dyDescent="0.25">
      <c r="A3" s="7"/>
      <c r="B3" s="150" t="s">
        <v>464</v>
      </c>
      <c r="C3" s="150"/>
      <c r="D3" s="150"/>
      <c r="E3" s="150"/>
      <c r="F3" s="8"/>
      <c r="G3" s="8"/>
      <c r="H3" s="8"/>
      <c r="I3" s="8"/>
      <c r="J3" s="8"/>
    </row>
    <row r="4" spans="1:10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</row>
    <row r="5" spans="1:10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0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  <c r="H6" s="144"/>
      <c r="I6" s="12" t="s">
        <v>7</v>
      </c>
      <c r="J6" s="12" t="s">
        <v>8</v>
      </c>
    </row>
    <row r="7" spans="1:10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  <c r="H7" s="12">
        <v>3</v>
      </c>
      <c r="I7" s="12">
        <v>4</v>
      </c>
      <c r="J7" s="12">
        <v>5</v>
      </c>
    </row>
    <row r="8" spans="1:10" customFormat="1" ht="36" x14ac:dyDescent="0.25">
      <c r="A8" s="13" t="s">
        <v>9</v>
      </c>
      <c r="B8" s="13" t="s">
        <v>10</v>
      </c>
      <c r="C8" s="13">
        <v>51</v>
      </c>
      <c r="D8" s="13">
        <v>33</v>
      </c>
      <c r="E8" s="13">
        <v>18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customFormat="1" x14ac:dyDescent="0.25">
      <c r="A9" s="17" t="s">
        <v>11</v>
      </c>
      <c r="B9" s="17" t="s">
        <v>12</v>
      </c>
      <c r="C9" s="46">
        <v>24</v>
      </c>
      <c r="D9" s="46">
        <v>17</v>
      </c>
      <c r="E9" s="46">
        <v>7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customFormat="1" ht="24" x14ac:dyDescent="0.25">
      <c r="A10" s="19" t="s">
        <v>13</v>
      </c>
      <c r="B10" s="20" t="s">
        <v>14</v>
      </c>
      <c r="C10" s="48">
        <v>27</v>
      </c>
      <c r="D10" s="48">
        <v>16</v>
      </c>
      <c r="E10" s="48">
        <v>11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customFormat="1" x14ac:dyDescent="0.25">
      <c r="A11" s="17" t="s">
        <v>15</v>
      </c>
      <c r="B11" s="17" t="s">
        <v>16</v>
      </c>
      <c r="C11" s="46"/>
      <c r="D11" s="46"/>
      <c r="E11" s="46"/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customFormat="1" x14ac:dyDescent="0.25">
      <c r="A12" s="17" t="s">
        <v>17</v>
      </c>
      <c r="B12" s="17" t="s">
        <v>18</v>
      </c>
      <c r="C12" s="46"/>
      <c r="D12" s="46"/>
      <c r="E12" s="46"/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customFormat="1" x14ac:dyDescent="0.25">
      <c r="A13" s="17" t="s">
        <v>19</v>
      </c>
      <c r="B13" s="17" t="s">
        <v>20</v>
      </c>
      <c r="C13" s="46">
        <v>2</v>
      </c>
      <c r="D13" s="46">
        <v>1</v>
      </c>
      <c r="E13" s="46">
        <v>1</v>
      </c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customFormat="1" ht="24" x14ac:dyDescent="0.25">
      <c r="A14" s="17" t="s">
        <v>21</v>
      </c>
      <c r="B14" s="17" t="s">
        <v>22</v>
      </c>
      <c r="C14" s="46">
        <v>16</v>
      </c>
      <c r="D14" s="46">
        <v>11</v>
      </c>
      <c r="E14" s="46">
        <v>5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customFormat="1" x14ac:dyDescent="0.25">
      <c r="A15" s="17" t="s">
        <v>23</v>
      </c>
      <c r="B15" s="17" t="s">
        <v>24</v>
      </c>
      <c r="C15" s="46">
        <v>9</v>
      </c>
      <c r="D15" s="46">
        <v>4</v>
      </c>
      <c r="E15" s="46">
        <v>5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customFormat="1" ht="24" x14ac:dyDescent="0.25">
      <c r="A16" s="19" t="s">
        <v>25</v>
      </c>
      <c r="B16" s="17" t="s">
        <v>26</v>
      </c>
      <c r="C16" s="48"/>
      <c r="D16" s="48"/>
      <c r="E16" s="48"/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customFormat="1" ht="36" x14ac:dyDescent="0.25">
      <c r="A17" s="19" t="s">
        <v>27</v>
      </c>
      <c r="B17" s="17" t="s">
        <v>28</v>
      </c>
      <c r="C17" s="48"/>
      <c r="D17" s="48"/>
      <c r="E17" s="48"/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customFormat="1" ht="24" x14ac:dyDescent="0.25">
      <c r="A18" s="17" t="s">
        <v>29</v>
      </c>
      <c r="B18" s="17" t="s">
        <v>30</v>
      </c>
      <c r="C18" s="46"/>
      <c r="D18" s="46"/>
      <c r="E18" s="46"/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customFormat="1" ht="36" x14ac:dyDescent="0.25">
      <c r="A19" s="19" t="s">
        <v>31</v>
      </c>
      <c r="B19" s="19" t="s">
        <v>32</v>
      </c>
      <c r="C19" s="48"/>
      <c r="D19" s="48"/>
      <c r="E19" s="48"/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customFormat="1" ht="24" x14ac:dyDescent="0.25">
      <c r="A20" s="17" t="s">
        <v>33</v>
      </c>
      <c r="B20" s="17" t="s">
        <v>34</v>
      </c>
      <c r="C20" s="46"/>
      <c r="D20" s="46"/>
      <c r="E20" s="46"/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customFormat="1" x14ac:dyDescent="0.25">
      <c r="A21" s="19" t="s">
        <v>35</v>
      </c>
      <c r="B21" s="19" t="s">
        <v>36</v>
      </c>
      <c r="C21" s="48"/>
      <c r="D21" s="48"/>
      <c r="E21" s="48"/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customFormat="1" ht="24" x14ac:dyDescent="0.25">
      <c r="A22" s="19" t="s">
        <v>37</v>
      </c>
      <c r="B22" s="19" t="s">
        <v>38</v>
      </c>
      <c r="C22" s="48"/>
      <c r="D22" s="48"/>
      <c r="E22" s="48"/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customFormat="1" ht="24" x14ac:dyDescent="0.25">
      <c r="A23" s="13">
        <v>2</v>
      </c>
      <c r="B23" s="13" t="s">
        <v>39</v>
      </c>
      <c r="C23" s="49">
        <v>36</v>
      </c>
      <c r="D23" s="49">
        <v>24</v>
      </c>
      <c r="E23" s="49">
        <v>12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customFormat="1" x14ac:dyDescent="0.25">
      <c r="A24" s="19" t="s">
        <v>40</v>
      </c>
      <c r="B24" s="19" t="s">
        <v>41</v>
      </c>
      <c r="C24" s="48">
        <v>14</v>
      </c>
      <c r="D24" s="48">
        <v>10</v>
      </c>
      <c r="E24" s="48">
        <v>4</v>
      </c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customFormat="1" ht="24" x14ac:dyDescent="0.25">
      <c r="A25" s="19" t="s">
        <v>42</v>
      </c>
      <c r="B25" s="19" t="s">
        <v>43</v>
      </c>
      <c r="C25" s="48">
        <v>22</v>
      </c>
      <c r="D25" s="48">
        <v>14</v>
      </c>
      <c r="E25" s="48">
        <v>8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customFormat="1" ht="36" x14ac:dyDescent="0.25">
      <c r="A26" s="19" t="s">
        <v>44</v>
      </c>
      <c r="B26" s="19" t="s">
        <v>45</v>
      </c>
      <c r="C26" s="48">
        <v>16</v>
      </c>
      <c r="D26" s="48">
        <v>11</v>
      </c>
      <c r="E26" s="48">
        <v>5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customFormat="1" x14ac:dyDescent="0.25">
      <c r="A27" s="19" t="s">
        <v>46</v>
      </c>
      <c r="B27" s="19" t="s">
        <v>47</v>
      </c>
      <c r="C27" s="48">
        <v>6</v>
      </c>
      <c r="D27" s="48">
        <v>3</v>
      </c>
      <c r="E27" s="48">
        <v>3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customFormat="1" ht="24" x14ac:dyDescent="0.25">
      <c r="A28" s="13">
        <v>3</v>
      </c>
      <c r="B28" s="13" t="s">
        <v>48</v>
      </c>
      <c r="C28" s="13">
        <v>15</v>
      </c>
      <c r="D28" s="13">
        <v>9</v>
      </c>
      <c r="E28" s="13">
        <v>6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customFormat="1" x14ac:dyDescent="0.25">
      <c r="A29" s="23" t="s">
        <v>49</v>
      </c>
      <c r="B29" s="19" t="s">
        <v>50</v>
      </c>
      <c r="C29" s="48">
        <v>10</v>
      </c>
      <c r="D29" s="48">
        <v>7</v>
      </c>
      <c r="E29" s="48">
        <v>3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customFormat="1" ht="24" x14ac:dyDescent="0.25">
      <c r="A30" s="23" t="s">
        <v>51</v>
      </c>
      <c r="B30" s="19" t="s">
        <v>52</v>
      </c>
      <c r="C30" s="48">
        <v>5</v>
      </c>
      <c r="D30" s="48">
        <v>2</v>
      </c>
      <c r="E30" s="48">
        <v>3</v>
      </c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</row>
    <row r="31" spans="1:10" customFormat="1" ht="48" x14ac:dyDescent="0.25">
      <c r="A31" s="23" t="s">
        <v>53</v>
      </c>
      <c r="B31" s="19" t="s">
        <v>54</v>
      </c>
      <c r="C31" s="48">
        <v>2</v>
      </c>
      <c r="D31" s="48">
        <v>1</v>
      </c>
      <c r="E31" s="48">
        <v>1</v>
      </c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customFormat="1" x14ac:dyDescent="0.25">
      <c r="A32" s="23" t="s">
        <v>55</v>
      </c>
      <c r="B32" s="19" t="s">
        <v>56</v>
      </c>
      <c r="C32" s="48">
        <v>3</v>
      </c>
      <c r="D32" s="48">
        <v>1</v>
      </c>
      <c r="E32" s="48">
        <v>2</v>
      </c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customFormat="1" ht="72" x14ac:dyDescent="0.25">
      <c r="A33" s="23" t="s">
        <v>57</v>
      </c>
      <c r="B33" s="19" t="s">
        <v>58</v>
      </c>
      <c r="C33" s="48"/>
      <c r="D33" s="48"/>
      <c r="E33" s="48"/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customFormat="1" x14ac:dyDescent="0.25">
      <c r="A34" s="23" t="s">
        <v>59</v>
      </c>
      <c r="B34" s="19" t="s">
        <v>60</v>
      </c>
      <c r="C34" s="48"/>
      <c r="D34" s="48"/>
      <c r="E34" s="48"/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customFormat="1" x14ac:dyDescent="0.25">
      <c r="A35" s="23" t="s">
        <v>61</v>
      </c>
      <c r="B35" s="19" t="s">
        <v>62</v>
      </c>
      <c r="C35" s="48"/>
      <c r="D35" s="48"/>
      <c r="E35" s="48"/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customFormat="1" x14ac:dyDescent="0.25">
      <c r="A36" s="23" t="s">
        <v>63</v>
      </c>
      <c r="B36" s="19" t="s">
        <v>64</v>
      </c>
      <c r="C36" s="48"/>
      <c r="D36" s="48"/>
      <c r="E36" s="48"/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customFormat="1" x14ac:dyDescent="0.25">
      <c r="A37" s="23" t="s">
        <v>65</v>
      </c>
      <c r="B37" s="19" t="s">
        <v>66</v>
      </c>
      <c r="C37" s="48"/>
      <c r="D37" s="48"/>
      <c r="E37" s="48"/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customFormat="1" x14ac:dyDescent="0.25">
      <c r="A38" s="23" t="s">
        <v>67</v>
      </c>
      <c r="B38" s="19" t="s">
        <v>68</v>
      </c>
      <c r="C38" s="48"/>
      <c r="D38" s="48"/>
      <c r="E38" s="48"/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customFormat="1" x14ac:dyDescent="0.25">
      <c r="A39" s="25">
        <v>38779</v>
      </c>
      <c r="B39" s="19" t="s">
        <v>70</v>
      </c>
      <c r="C39" s="48"/>
      <c r="D39" s="48"/>
      <c r="E39" s="48"/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customFormat="1" ht="24" x14ac:dyDescent="0.25">
      <c r="A40" s="23" t="s">
        <v>71</v>
      </c>
      <c r="B40" s="19" t="s">
        <v>72</v>
      </c>
      <c r="C40" s="48"/>
      <c r="D40" s="48"/>
      <c r="E40" s="48"/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customFormat="1" ht="24" x14ac:dyDescent="0.25">
      <c r="A41" s="13">
        <v>4</v>
      </c>
      <c r="B41" s="13" t="s">
        <v>73</v>
      </c>
      <c r="C41" s="13"/>
      <c r="D41" s="13"/>
      <c r="E41" s="13"/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customFormat="1" ht="24" x14ac:dyDescent="0.25">
      <c r="A42" s="13">
        <v>5</v>
      </c>
      <c r="B42" s="13" t="s">
        <v>74</v>
      </c>
      <c r="C42" s="13"/>
      <c r="D42" s="13"/>
      <c r="E42" s="13"/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customFormat="1" ht="24" x14ac:dyDescent="0.25">
      <c r="A43" s="19" t="s">
        <v>75</v>
      </c>
      <c r="B43" s="19" t="s">
        <v>76</v>
      </c>
      <c r="C43" s="48"/>
      <c r="D43" s="48"/>
      <c r="E43" s="48"/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customFormat="1" x14ac:dyDescent="0.25">
      <c r="A44" s="13">
        <v>6</v>
      </c>
      <c r="B44" s="13" t="s">
        <v>77</v>
      </c>
      <c r="C44" s="13"/>
      <c r="D44" s="13"/>
      <c r="E44" s="13"/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customFormat="1" x14ac:dyDescent="0.25">
      <c r="A45" s="19" t="s">
        <v>78</v>
      </c>
      <c r="B45" s="19" t="s">
        <v>79</v>
      </c>
      <c r="C45" s="48"/>
      <c r="D45" s="48"/>
      <c r="E45" s="48"/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customFormat="1" x14ac:dyDescent="0.25">
      <c r="A46" s="19" t="s">
        <v>80</v>
      </c>
      <c r="B46" s="19" t="s">
        <v>81</v>
      </c>
      <c r="C46" s="48"/>
      <c r="D46" s="48"/>
      <c r="E46" s="48"/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customFormat="1" x14ac:dyDescent="0.25">
      <c r="A47" s="19" t="s">
        <v>82</v>
      </c>
      <c r="B47" s="19" t="s">
        <v>83</v>
      </c>
      <c r="C47" s="48"/>
      <c r="D47" s="48"/>
      <c r="E47" s="48"/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customFormat="1" ht="48" x14ac:dyDescent="0.25">
      <c r="A48" s="13">
        <v>7</v>
      </c>
      <c r="B48" s="13" t="s">
        <v>84</v>
      </c>
      <c r="C48" s="13"/>
      <c r="D48" s="13"/>
      <c r="E48" s="13"/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customFormat="1" x14ac:dyDescent="0.25">
      <c r="A49" s="13">
        <v>8</v>
      </c>
      <c r="B49" s="13" t="s">
        <v>85</v>
      </c>
      <c r="C49" s="13"/>
      <c r="D49" s="13"/>
      <c r="E49" s="13"/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customFormat="1" ht="24" x14ac:dyDescent="0.25">
      <c r="A50" s="19">
        <v>81</v>
      </c>
      <c r="B50" s="19" t="s">
        <v>87</v>
      </c>
      <c r="C50" s="48"/>
      <c r="D50" s="48"/>
      <c r="E50" s="48"/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customFormat="1" x14ac:dyDescent="0.25">
      <c r="A51" s="19" t="s">
        <v>88</v>
      </c>
      <c r="B51" s="19" t="s">
        <v>89</v>
      </c>
      <c r="C51" s="48"/>
      <c r="D51" s="48"/>
      <c r="E51" s="48"/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customFormat="1" x14ac:dyDescent="0.25">
      <c r="A52" s="19" t="s">
        <v>90</v>
      </c>
      <c r="B52" s="19" t="s">
        <v>91</v>
      </c>
      <c r="C52" s="48"/>
      <c r="D52" s="48"/>
      <c r="E52" s="48"/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customFormat="1" x14ac:dyDescent="0.25">
      <c r="A53" s="19" t="s">
        <v>92</v>
      </c>
      <c r="B53" s="19" t="s">
        <v>93</v>
      </c>
      <c r="C53" s="48"/>
      <c r="D53" s="48"/>
      <c r="E53" s="48"/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customFormat="1" x14ac:dyDescent="0.25">
      <c r="A54" s="19" t="s">
        <v>94</v>
      </c>
      <c r="B54" s="19" t="s">
        <v>95</v>
      </c>
      <c r="C54" s="48"/>
      <c r="D54" s="48"/>
      <c r="E54" s="48"/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customFormat="1" ht="24" x14ac:dyDescent="0.25">
      <c r="A55" s="13">
        <v>9</v>
      </c>
      <c r="B55" s="27" t="s">
        <v>96</v>
      </c>
      <c r="C55" s="93">
        <v>203</v>
      </c>
      <c r="D55" s="93">
        <v>130</v>
      </c>
      <c r="E55" s="93">
        <v>73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customFormat="1" ht="24" x14ac:dyDescent="0.25">
      <c r="A56" s="13">
        <v>10</v>
      </c>
      <c r="B56" s="13" t="s">
        <v>97</v>
      </c>
      <c r="C56" s="13"/>
      <c r="D56" s="13"/>
      <c r="E56" s="13"/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customFormat="1" ht="48" x14ac:dyDescent="0.25">
      <c r="A57" s="13">
        <v>11</v>
      </c>
      <c r="B57" s="13" t="s">
        <v>98</v>
      </c>
      <c r="C57" s="13"/>
      <c r="D57" s="13"/>
      <c r="E57" s="13"/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customFormat="1" x14ac:dyDescent="0.25">
      <c r="A58" s="13">
        <v>12</v>
      </c>
      <c r="B58" s="13" t="s">
        <v>99</v>
      </c>
      <c r="C58" s="13"/>
      <c r="D58" s="13"/>
      <c r="E58" s="13"/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</row>
    <row r="59" spans="1:10" customFormat="1" ht="24" x14ac:dyDescent="0.25">
      <c r="A59" s="28" t="s">
        <v>100</v>
      </c>
      <c r="B59" s="17" t="s">
        <v>101</v>
      </c>
      <c r="C59" s="48"/>
      <c r="D59" s="48"/>
      <c r="E59" s="48"/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customFormat="1" ht="24" x14ac:dyDescent="0.25">
      <c r="A60" s="28" t="s">
        <v>102</v>
      </c>
      <c r="B60" s="17" t="s">
        <v>103</v>
      </c>
      <c r="C60" s="48"/>
      <c r="D60" s="48"/>
      <c r="E60" s="48"/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customFormat="1" ht="24" x14ac:dyDescent="0.25">
      <c r="A61" s="13">
        <v>13</v>
      </c>
      <c r="B61" s="13" t="s">
        <v>104</v>
      </c>
      <c r="C61" s="13"/>
      <c r="D61" s="13"/>
      <c r="E61" s="13"/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customFormat="1" ht="24" x14ac:dyDescent="0.25">
      <c r="A62" s="13">
        <v>14</v>
      </c>
      <c r="B62" s="13" t="s">
        <v>105</v>
      </c>
      <c r="C62" s="13"/>
      <c r="D62" s="13"/>
      <c r="E62" s="13"/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customFormat="1" ht="36" x14ac:dyDescent="0.25">
      <c r="A63" s="13">
        <v>15</v>
      </c>
      <c r="B63" s="13" t="s">
        <v>106</v>
      </c>
      <c r="C63" s="93"/>
      <c r="D63" s="93"/>
      <c r="E63" s="93"/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customFormat="1" ht="36" x14ac:dyDescent="0.25">
      <c r="A64" s="13">
        <v>16</v>
      </c>
      <c r="B64" s="13" t="s">
        <v>107</v>
      </c>
      <c r="C64" s="93"/>
      <c r="D64" s="93"/>
      <c r="E64" s="93"/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customFormat="1" ht="36" x14ac:dyDescent="0.25">
      <c r="A65" s="13">
        <v>17</v>
      </c>
      <c r="B65" s="13" t="s">
        <v>108</v>
      </c>
      <c r="C65" s="93"/>
      <c r="D65" s="93"/>
      <c r="E65" s="93"/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customFormat="1" x14ac:dyDescent="0.25">
      <c r="A66" s="19" t="s">
        <v>109</v>
      </c>
      <c r="B66" s="19" t="s">
        <v>110</v>
      </c>
      <c r="C66" s="48"/>
      <c r="D66" s="48"/>
      <c r="E66" s="48"/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customFormat="1" x14ac:dyDescent="0.25">
      <c r="A67" s="19" t="s">
        <v>111</v>
      </c>
      <c r="B67" s="19" t="s">
        <v>112</v>
      </c>
      <c r="C67" s="48"/>
      <c r="D67" s="48"/>
      <c r="E67" s="48"/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customFormat="1" x14ac:dyDescent="0.25">
      <c r="A68" s="19" t="s">
        <v>113</v>
      </c>
      <c r="B68" s="19" t="s">
        <v>114</v>
      </c>
      <c r="C68" s="48"/>
      <c r="D68" s="48"/>
      <c r="E68" s="48"/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customFormat="1" x14ac:dyDescent="0.25">
      <c r="A69" s="19" t="s">
        <v>115</v>
      </c>
      <c r="B69" s="19" t="s">
        <v>116</v>
      </c>
      <c r="C69" s="48"/>
      <c r="D69" s="48"/>
      <c r="E69" s="48"/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customFormat="1" ht="24" x14ac:dyDescent="0.25">
      <c r="A70" s="13">
        <v>18</v>
      </c>
      <c r="B70" s="13" t="s">
        <v>117</v>
      </c>
      <c r="C70" s="13"/>
      <c r="D70" s="13"/>
      <c r="E70" s="13"/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customFormat="1" x14ac:dyDescent="0.25">
      <c r="A71" s="13">
        <v>19</v>
      </c>
      <c r="B71" s="13" t="s">
        <v>118</v>
      </c>
      <c r="C71" s="13"/>
      <c r="D71" s="13"/>
      <c r="E71" s="13"/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customFormat="1" ht="24" x14ac:dyDescent="0.25">
      <c r="A72" s="13">
        <v>20</v>
      </c>
      <c r="B72" s="13" t="s">
        <v>119</v>
      </c>
      <c r="C72" s="13"/>
      <c r="D72" s="13"/>
      <c r="E72" s="13"/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customFormat="1" ht="24" x14ac:dyDescent="0.25">
      <c r="A73" s="13">
        <v>21</v>
      </c>
      <c r="B73" s="13" t="s">
        <v>120</v>
      </c>
      <c r="C73" s="13">
        <v>21</v>
      </c>
      <c r="D73" s="13">
        <v>14</v>
      </c>
      <c r="E73" s="13">
        <v>7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customFormat="1" ht="24" x14ac:dyDescent="0.25">
      <c r="A74" s="19" t="s">
        <v>121</v>
      </c>
      <c r="B74" s="19" t="s">
        <v>122</v>
      </c>
      <c r="C74" s="48">
        <v>3</v>
      </c>
      <c r="D74" s="48">
        <v>1</v>
      </c>
      <c r="E74" s="48">
        <v>2</v>
      </c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customFormat="1" ht="24" x14ac:dyDescent="0.25">
      <c r="A75" s="13">
        <v>22</v>
      </c>
      <c r="B75" s="13" t="s">
        <v>123</v>
      </c>
      <c r="C75" s="13"/>
      <c r="D75" s="13"/>
      <c r="E75" s="13"/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customFormat="1" ht="36" x14ac:dyDescent="0.25">
      <c r="A76" s="19" t="s">
        <v>124</v>
      </c>
      <c r="B76" s="17" t="s">
        <v>125</v>
      </c>
      <c r="C76" s="48"/>
      <c r="D76" s="48"/>
      <c r="E76" s="48"/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customFormat="1" ht="36" x14ac:dyDescent="0.25">
      <c r="A77" s="13">
        <v>23</v>
      </c>
      <c r="B77" s="13" t="s">
        <v>126</v>
      </c>
      <c r="C77" s="93">
        <v>19</v>
      </c>
      <c r="D77" s="93">
        <v>13</v>
      </c>
      <c r="E77" s="93">
        <v>6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customFormat="1" ht="24" x14ac:dyDescent="0.25">
      <c r="A78" s="17" t="s">
        <v>127</v>
      </c>
      <c r="B78" s="17" t="s">
        <v>128</v>
      </c>
      <c r="C78" s="48">
        <v>19</v>
      </c>
      <c r="D78" s="48">
        <v>13</v>
      </c>
      <c r="E78" s="48">
        <v>6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customFormat="1" ht="36" x14ac:dyDescent="0.25">
      <c r="A79" s="17" t="s">
        <v>129</v>
      </c>
      <c r="B79" s="17" t="s">
        <v>130</v>
      </c>
      <c r="C79" s="48"/>
      <c r="D79" s="48"/>
      <c r="E79" s="48"/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customFormat="1" ht="36" x14ac:dyDescent="0.25">
      <c r="A80" s="17" t="s">
        <v>131</v>
      </c>
      <c r="B80" s="17" t="s">
        <v>132</v>
      </c>
      <c r="C80" s="48">
        <v>1760</v>
      </c>
      <c r="D80" s="48">
        <v>1300</v>
      </c>
      <c r="E80" s="48">
        <v>460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customFormat="1" ht="24" x14ac:dyDescent="0.25">
      <c r="A81" s="17" t="s">
        <v>133</v>
      </c>
      <c r="B81" s="17" t="s">
        <v>134</v>
      </c>
      <c r="C81" s="48"/>
      <c r="D81" s="48"/>
      <c r="E81" s="48"/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customFormat="1" ht="48" x14ac:dyDescent="0.25">
      <c r="A82" s="53">
        <v>36945</v>
      </c>
      <c r="B82" s="17" t="s">
        <v>136</v>
      </c>
      <c r="C82" s="48"/>
      <c r="D82" s="48"/>
      <c r="E82" s="48"/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customFormat="1" ht="29.25" customHeight="1" x14ac:dyDescent="0.25">
      <c r="A83" s="13">
        <v>24</v>
      </c>
      <c r="B83" s="13" t="s">
        <v>137</v>
      </c>
      <c r="C83" s="13">
        <v>93</v>
      </c>
      <c r="D83" s="13">
        <v>62</v>
      </c>
      <c r="E83" s="13">
        <v>31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customFormat="1" ht="13.5" customHeight="1" x14ac:dyDescent="0.25">
      <c r="A84" s="23" t="s">
        <v>138</v>
      </c>
      <c r="B84" s="19" t="s">
        <v>12</v>
      </c>
      <c r="C84" s="48">
        <v>45</v>
      </c>
      <c r="D84" s="48">
        <v>36</v>
      </c>
      <c r="E84" s="48">
        <v>9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customFormat="1" ht="27.75" customHeight="1" x14ac:dyDescent="0.25">
      <c r="A85" s="23" t="s">
        <v>139</v>
      </c>
      <c r="B85" s="19" t="s">
        <v>140</v>
      </c>
      <c r="C85" s="48">
        <v>48</v>
      </c>
      <c r="D85" s="48">
        <v>26</v>
      </c>
      <c r="E85" s="48">
        <v>22</v>
      </c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customFormat="1" ht="24" x14ac:dyDescent="0.25">
      <c r="A86" s="23" t="s">
        <v>141</v>
      </c>
      <c r="B86" s="19" t="s">
        <v>142</v>
      </c>
      <c r="C86" s="48">
        <v>23</v>
      </c>
      <c r="D86" s="48">
        <v>23</v>
      </c>
      <c r="E86" s="48"/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customFormat="1" x14ac:dyDescent="0.25">
      <c r="A87" s="23" t="s">
        <v>143</v>
      </c>
      <c r="B87" s="19" t="s">
        <v>12</v>
      </c>
      <c r="C87" s="48">
        <v>2</v>
      </c>
      <c r="D87" s="48">
        <v>2</v>
      </c>
      <c r="E87" s="48"/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customFormat="1" ht="24" x14ac:dyDescent="0.25">
      <c r="A88" s="23" t="s">
        <v>144</v>
      </c>
      <c r="B88" s="19" t="s">
        <v>145</v>
      </c>
      <c r="C88" s="48">
        <v>21</v>
      </c>
      <c r="D88" s="48">
        <v>21</v>
      </c>
      <c r="E88" s="48"/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customFormat="1" ht="24" x14ac:dyDescent="0.25">
      <c r="A89" s="23" t="s">
        <v>146</v>
      </c>
      <c r="B89" s="19" t="s">
        <v>147</v>
      </c>
      <c r="C89" s="48">
        <v>28</v>
      </c>
      <c r="D89" s="48">
        <v>9</v>
      </c>
      <c r="E89" s="48">
        <v>19</v>
      </c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customFormat="1" x14ac:dyDescent="0.25">
      <c r="A90" s="28" t="s">
        <v>148</v>
      </c>
      <c r="B90" s="19" t="s">
        <v>12</v>
      </c>
      <c r="C90" s="48">
        <v>10</v>
      </c>
      <c r="D90" s="48">
        <v>6</v>
      </c>
      <c r="E90" s="48">
        <v>4</v>
      </c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customFormat="1" ht="24" x14ac:dyDescent="0.25">
      <c r="A91" s="28" t="s">
        <v>149</v>
      </c>
      <c r="B91" s="19" t="s">
        <v>145</v>
      </c>
      <c r="C91" s="48">
        <v>18</v>
      </c>
      <c r="D91" s="48">
        <v>3</v>
      </c>
      <c r="E91" s="48">
        <v>15</v>
      </c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customFormat="1" ht="24" x14ac:dyDescent="0.25">
      <c r="A92" s="28" t="s">
        <v>150</v>
      </c>
      <c r="B92" s="32" t="s">
        <v>151</v>
      </c>
      <c r="C92" s="48">
        <v>2</v>
      </c>
      <c r="D92" s="48">
        <v>2</v>
      </c>
      <c r="E92" s="48"/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customFormat="1" x14ac:dyDescent="0.25">
      <c r="A93" s="28" t="s">
        <v>152</v>
      </c>
      <c r="B93" s="19" t="s">
        <v>12</v>
      </c>
      <c r="C93" s="48">
        <v>2</v>
      </c>
      <c r="D93" s="48">
        <v>2</v>
      </c>
      <c r="E93" s="48"/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customFormat="1" ht="24" x14ac:dyDescent="0.25">
      <c r="A94" s="28" t="s">
        <v>153</v>
      </c>
      <c r="B94" s="19" t="s">
        <v>145</v>
      </c>
      <c r="C94" s="48"/>
      <c r="D94" s="48"/>
      <c r="E94" s="48"/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customFormat="1" ht="24" x14ac:dyDescent="0.25">
      <c r="A95" s="28" t="s">
        <v>154</v>
      </c>
      <c r="B95" s="32" t="s">
        <v>155</v>
      </c>
      <c r="C95" s="48">
        <v>39</v>
      </c>
      <c r="D95" s="48">
        <v>28</v>
      </c>
      <c r="E95" s="48">
        <v>11</v>
      </c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customFormat="1" x14ac:dyDescent="0.25">
      <c r="A96" s="28" t="s">
        <v>156</v>
      </c>
      <c r="B96" s="19" t="s">
        <v>12</v>
      </c>
      <c r="C96" s="48">
        <v>31</v>
      </c>
      <c r="D96" s="48">
        <v>26</v>
      </c>
      <c r="E96" s="48">
        <v>5</v>
      </c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customFormat="1" ht="24" x14ac:dyDescent="0.25">
      <c r="A97" s="28" t="s">
        <v>157</v>
      </c>
      <c r="B97" s="19" t="s">
        <v>145</v>
      </c>
      <c r="C97" s="48">
        <v>8</v>
      </c>
      <c r="D97" s="48">
        <v>2</v>
      </c>
      <c r="E97" s="48">
        <v>6</v>
      </c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customFormat="1" ht="24" x14ac:dyDescent="0.25">
      <c r="A98" s="28" t="s">
        <v>158</v>
      </c>
      <c r="B98" s="32" t="s">
        <v>159</v>
      </c>
      <c r="C98" s="48">
        <v>1</v>
      </c>
      <c r="D98" s="48"/>
      <c r="E98" s="48">
        <v>1</v>
      </c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customFormat="1" x14ac:dyDescent="0.25">
      <c r="A99" s="28" t="s">
        <v>160</v>
      </c>
      <c r="B99" s="19" t="s">
        <v>12</v>
      </c>
      <c r="C99" s="48"/>
      <c r="D99" s="48"/>
      <c r="E99" s="48"/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customFormat="1" ht="24" x14ac:dyDescent="0.25">
      <c r="A100" s="28" t="s">
        <v>161</v>
      </c>
      <c r="B100" s="19" t="s">
        <v>145</v>
      </c>
      <c r="C100" s="48">
        <v>1</v>
      </c>
      <c r="D100" s="48"/>
      <c r="E100" s="48">
        <v>1</v>
      </c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customFormat="1" ht="24" x14ac:dyDescent="0.25">
      <c r="A101" s="28" t="s">
        <v>162</v>
      </c>
      <c r="B101" s="32" t="s">
        <v>163</v>
      </c>
      <c r="C101" s="48"/>
      <c r="D101" s="48"/>
      <c r="E101" s="48"/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customFormat="1" x14ac:dyDescent="0.25">
      <c r="A102" s="28" t="s">
        <v>164</v>
      </c>
      <c r="B102" s="19" t="s">
        <v>12</v>
      </c>
      <c r="C102" s="48"/>
      <c r="D102" s="48"/>
      <c r="E102" s="48"/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customFormat="1" ht="24" x14ac:dyDescent="0.25">
      <c r="A103" s="28" t="s">
        <v>165</v>
      </c>
      <c r="B103" s="19" t="s">
        <v>145</v>
      </c>
      <c r="C103" s="48"/>
      <c r="D103" s="48"/>
      <c r="E103" s="48"/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customFormat="1" ht="24" x14ac:dyDescent="0.25">
      <c r="A104" s="28" t="s">
        <v>166</v>
      </c>
      <c r="B104" s="32" t="s">
        <v>167</v>
      </c>
      <c r="C104" s="48"/>
      <c r="D104" s="48"/>
      <c r="E104" s="48"/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customFormat="1" x14ac:dyDescent="0.25">
      <c r="A105" s="28" t="s">
        <v>168</v>
      </c>
      <c r="B105" s="19" t="s">
        <v>12</v>
      </c>
      <c r="C105" s="48"/>
      <c r="D105" s="48"/>
      <c r="E105" s="48"/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customFormat="1" ht="24" x14ac:dyDescent="0.25">
      <c r="A106" s="28" t="s">
        <v>169</v>
      </c>
      <c r="B106" s="19" t="s">
        <v>145</v>
      </c>
      <c r="C106" s="48"/>
      <c r="D106" s="48"/>
      <c r="E106" s="48"/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customFormat="1" x14ac:dyDescent="0.25">
      <c r="A107" s="28" t="s">
        <v>170</v>
      </c>
      <c r="B107" s="17" t="s">
        <v>171</v>
      </c>
      <c r="C107" s="94"/>
      <c r="D107" s="94"/>
      <c r="E107" s="94"/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customFormat="1" ht="24" x14ac:dyDescent="0.25">
      <c r="A108" s="28" t="s">
        <v>172</v>
      </c>
      <c r="B108" s="95" t="s">
        <v>173</v>
      </c>
      <c r="C108" s="96">
        <v>47</v>
      </c>
      <c r="D108" s="96">
        <v>30</v>
      </c>
      <c r="E108" s="96">
        <v>17</v>
      </c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customFormat="1" ht="24" x14ac:dyDescent="0.25">
      <c r="A109" s="28" t="s">
        <v>174</v>
      </c>
      <c r="B109" s="95" t="s">
        <v>175</v>
      </c>
      <c r="C109" s="96">
        <v>44</v>
      </c>
      <c r="D109" s="96">
        <v>30</v>
      </c>
      <c r="E109" s="96">
        <v>14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customFormat="1" ht="24" x14ac:dyDescent="0.25">
      <c r="A110" s="28" t="s">
        <v>176</v>
      </c>
      <c r="B110" s="17" t="s">
        <v>177</v>
      </c>
      <c r="C110" s="94">
        <v>2</v>
      </c>
      <c r="D110" s="94">
        <v>2</v>
      </c>
      <c r="E110" s="94"/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customFormat="1" ht="36" x14ac:dyDescent="0.25">
      <c r="A111" s="13">
        <v>25</v>
      </c>
      <c r="B111" s="13" t="s">
        <v>178</v>
      </c>
      <c r="C111" s="49">
        <v>15</v>
      </c>
      <c r="D111" s="49">
        <v>9</v>
      </c>
      <c r="E111" s="49">
        <v>6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customFormat="1" x14ac:dyDescent="0.25">
      <c r="A112" s="23" t="s">
        <v>179</v>
      </c>
      <c r="B112" s="19" t="s">
        <v>180</v>
      </c>
      <c r="C112" s="48">
        <v>10</v>
      </c>
      <c r="D112" s="48">
        <v>7</v>
      </c>
      <c r="E112" s="48">
        <v>3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customFormat="1" ht="24" x14ac:dyDescent="0.25">
      <c r="A113" s="23" t="s">
        <v>181</v>
      </c>
      <c r="B113" s="19" t="s">
        <v>182</v>
      </c>
      <c r="C113" s="48">
        <v>5</v>
      </c>
      <c r="D113" s="48">
        <v>2</v>
      </c>
      <c r="E113" s="48">
        <v>3</v>
      </c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customFormat="1" x14ac:dyDescent="0.25">
      <c r="A114" s="13">
        <v>26</v>
      </c>
      <c r="B114" s="13" t="s">
        <v>183</v>
      </c>
      <c r="C114" s="13"/>
      <c r="D114" s="13"/>
      <c r="E114" s="13"/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customFormat="1" ht="24" x14ac:dyDescent="0.25">
      <c r="A115" s="23" t="s">
        <v>184</v>
      </c>
      <c r="B115" s="19" t="s">
        <v>185</v>
      </c>
      <c r="C115" s="48"/>
      <c r="D115" s="48"/>
      <c r="E115" s="48"/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customFormat="1" x14ac:dyDescent="0.25">
      <c r="A116" s="23" t="s">
        <v>186</v>
      </c>
      <c r="B116" s="19" t="s">
        <v>187</v>
      </c>
      <c r="C116" s="48"/>
      <c r="D116" s="48"/>
      <c r="E116" s="48"/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customFormat="1" ht="24" x14ac:dyDescent="0.25">
      <c r="A117" s="13">
        <v>27</v>
      </c>
      <c r="B117" s="13" t="s">
        <v>188</v>
      </c>
      <c r="C117" s="13"/>
      <c r="D117" s="13"/>
      <c r="E117" s="13"/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customFormat="1" ht="24" x14ac:dyDescent="0.25">
      <c r="A118" s="13">
        <v>28</v>
      </c>
      <c r="B118" s="13" t="s">
        <v>189</v>
      </c>
      <c r="C118" s="13"/>
      <c r="D118" s="13"/>
      <c r="E118" s="13"/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customFormat="1" ht="24" x14ac:dyDescent="0.25">
      <c r="A119" s="13">
        <v>29</v>
      </c>
      <c r="B119" s="13" t="s">
        <v>190</v>
      </c>
      <c r="C119" s="13"/>
      <c r="D119" s="13"/>
      <c r="E119" s="13"/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customFormat="1" ht="24" x14ac:dyDescent="0.25">
      <c r="A120" s="13">
        <v>30</v>
      </c>
      <c r="B120" s="13" t="s">
        <v>191</v>
      </c>
      <c r="C120" s="13"/>
      <c r="D120" s="13"/>
      <c r="E120" s="13"/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customFormat="1" ht="36" x14ac:dyDescent="0.25">
      <c r="A121" s="13">
        <v>31</v>
      </c>
      <c r="B121" s="13" t="s">
        <v>192</v>
      </c>
      <c r="C121" s="13"/>
      <c r="D121" s="13"/>
      <c r="E121" s="13"/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customFormat="1" ht="36" x14ac:dyDescent="0.25">
      <c r="A122" s="13">
        <v>32</v>
      </c>
      <c r="B122" s="13" t="s">
        <v>193</v>
      </c>
      <c r="C122" s="48">
        <v>19</v>
      </c>
      <c r="D122" s="48">
        <v>13</v>
      </c>
      <c r="E122" s="48">
        <v>6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customFormat="1" x14ac:dyDescent="0.25">
      <c r="A123" s="23" t="s">
        <v>194</v>
      </c>
      <c r="B123" s="19" t="s">
        <v>180</v>
      </c>
      <c r="C123" s="48">
        <v>16</v>
      </c>
      <c r="D123" s="48">
        <v>12</v>
      </c>
      <c r="E123" s="48">
        <v>4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customFormat="1" ht="24" x14ac:dyDescent="0.25">
      <c r="A124" s="23" t="s">
        <v>195</v>
      </c>
      <c r="B124" s="19" t="s">
        <v>196</v>
      </c>
      <c r="C124" s="48">
        <v>3</v>
      </c>
      <c r="D124" s="48">
        <v>1</v>
      </c>
      <c r="E124" s="48">
        <v>2</v>
      </c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customFormat="1" x14ac:dyDescent="0.25">
      <c r="A125" s="23"/>
      <c r="B125" s="34" t="s">
        <v>197</v>
      </c>
      <c r="C125" s="48"/>
      <c r="D125" s="48"/>
      <c r="E125" s="48"/>
      <c r="F125" s="15"/>
      <c r="G125" s="24"/>
      <c r="I125" s="22"/>
      <c r="J125" s="22"/>
    </row>
    <row r="126" spans="1:10" customFormat="1" x14ac:dyDescent="0.25">
      <c r="A126" s="23" t="s">
        <v>198</v>
      </c>
      <c r="B126" s="19" t="s">
        <v>199</v>
      </c>
      <c r="C126" s="48"/>
      <c r="D126" s="48"/>
      <c r="E126" s="48"/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customFormat="1" x14ac:dyDescent="0.25">
      <c r="A127" s="23" t="s">
        <v>200</v>
      </c>
      <c r="B127" s="19" t="s">
        <v>201</v>
      </c>
      <c r="C127" s="48"/>
      <c r="D127" s="48"/>
      <c r="E127" s="48"/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customFormat="1" x14ac:dyDescent="0.25">
      <c r="A128" s="23" t="s">
        <v>202</v>
      </c>
      <c r="B128" s="19" t="s">
        <v>203</v>
      </c>
      <c r="C128" s="48"/>
      <c r="D128" s="48"/>
      <c r="E128" s="48"/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customFormat="1" ht="24" x14ac:dyDescent="0.25">
      <c r="A129" s="19" t="s">
        <v>204</v>
      </c>
      <c r="B129" s="19" t="s">
        <v>205</v>
      </c>
      <c r="C129" s="48">
        <v>19</v>
      </c>
      <c r="D129" s="48">
        <v>13</v>
      </c>
      <c r="E129" s="48">
        <v>6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customFormat="1" x14ac:dyDescent="0.25">
      <c r="A130" s="19" t="s">
        <v>206</v>
      </c>
      <c r="B130" s="19" t="s">
        <v>207</v>
      </c>
      <c r="C130" s="48"/>
      <c r="D130" s="48"/>
      <c r="E130" s="48"/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customFormat="1" x14ac:dyDescent="0.25">
      <c r="A131" s="23" t="s">
        <v>208</v>
      </c>
      <c r="B131" s="19" t="s">
        <v>209</v>
      </c>
      <c r="C131" s="48"/>
      <c r="D131" s="48"/>
      <c r="E131" s="48"/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customFormat="1" x14ac:dyDescent="0.25">
      <c r="A132" s="23" t="s">
        <v>210</v>
      </c>
      <c r="B132" s="19" t="s">
        <v>211</v>
      </c>
      <c r="C132" s="48"/>
      <c r="D132" s="48"/>
      <c r="E132" s="48"/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customFormat="1" x14ac:dyDescent="0.25">
      <c r="A133" s="23" t="s">
        <v>212</v>
      </c>
      <c r="B133" s="19" t="s">
        <v>213</v>
      </c>
      <c r="C133" s="48">
        <v>19</v>
      </c>
      <c r="D133" s="48">
        <v>13</v>
      </c>
      <c r="E133" s="48">
        <v>6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customFormat="1" ht="24" x14ac:dyDescent="0.25">
      <c r="A134" s="13">
        <v>33</v>
      </c>
      <c r="B134" s="13" t="s">
        <v>214</v>
      </c>
      <c r="C134" s="13">
        <v>16</v>
      </c>
      <c r="D134" s="13">
        <v>10</v>
      </c>
      <c r="E134" s="13">
        <v>6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customFormat="1" x14ac:dyDescent="0.25">
      <c r="A135" s="23" t="s">
        <v>215</v>
      </c>
      <c r="B135" s="19" t="s">
        <v>216</v>
      </c>
      <c r="C135" s="48"/>
      <c r="D135" s="48"/>
      <c r="E135" s="48"/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customFormat="1" x14ac:dyDescent="0.25">
      <c r="A136" s="23" t="s">
        <v>217</v>
      </c>
      <c r="B136" s="19" t="s">
        <v>218</v>
      </c>
      <c r="C136" s="48"/>
      <c r="D136" s="48"/>
      <c r="E136" s="48"/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customFormat="1" x14ac:dyDescent="0.25">
      <c r="A137" s="23" t="s">
        <v>219</v>
      </c>
      <c r="B137" s="19" t="s">
        <v>220</v>
      </c>
      <c r="C137" s="48"/>
      <c r="D137" s="48"/>
      <c r="E137" s="48"/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customFormat="1" x14ac:dyDescent="0.25">
      <c r="A138" s="23" t="s">
        <v>221</v>
      </c>
      <c r="B138" s="19" t="s">
        <v>222</v>
      </c>
      <c r="C138" s="48">
        <v>16</v>
      </c>
      <c r="D138" s="48">
        <v>10</v>
      </c>
      <c r="E138" s="48">
        <v>6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customFormat="1" ht="36" x14ac:dyDescent="0.25">
      <c r="A139" s="13">
        <v>34</v>
      </c>
      <c r="B139" s="13" t="s">
        <v>223</v>
      </c>
      <c r="C139" s="13">
        <v>1760</v>
      </c>
      <c r="D139" s="13">
        <v>1300</v>
      </c>
      <c r="E139" s="13">
        <v>460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customFormat="1" x14ac:dyDescent="0.25">
      <c r="A140" s="23" t="s">
        <v>224</v>
      </c>
      <c r="B140" s="19" t="s">
        <v>180</v>
      </c>
      <c r="C140" s="48">
        <v>1530</v>
      </c>
      <c r="D140" s="48">
        <v>1300</v>
      </c>
      <c r="E140" s="48">
        <v>230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customFormat="1" ht="24" x14ac:dyDescent="0.25">
      <c r="A141" s="23" t="s">
        <v>225</v>
      </c>
      <c r="B141" s="19" t="s">
        <v>226</v>
      </c>
      <c r="C141" s="48">
        <v>230</v>
      </c>
      <c r="D141" s="48"/>
      <c r="E141" s="48">
        <v>230</v>
      </c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customFormat="1" ht="24" x14ac:dyDescent="0.25">
      <c r="A142" s="23"/>
      <c r="B142" s="34" t="s">
        <v>227</v>
      </c>
      <c r="C142" s="48"/>
      <c r="D142" s="48"/>
      <c r="E142" s="48"/>
      <c r="F142" s="15"/>
      <c r="G142" s="24"/>
      <c r="I142" s="22"/>
      <c r="J142" s="22"/>
    </row>
    <row r="143" spans="1:10" customFormat="1" x14ac:dyDescent="0.25">
      <c r="A143" s="23" t="s">
        <v>228</v>
      </c>
      <c r="B143" s="19" t="s">
        <v>229</v>
      </c>
      <c r="C143" s="48"/>
      <c r="D143" s="48"/>
      <c r="E143" s="48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customFormat="1" x14ac:dyDescent="0.25">
      <c r="A144" s="23" t="s">
        <v>230</v>
      </c>
      <c r="B144" s="19" t="s">
        <v>231</v>
      </c>
      <c r="C144" s="48"/>
      <c r="D144" s="48"/>
      <c r="E144" s="48"/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customFormat="1" x14ac:dyDescent="0.25">
      <c r="A145" s="23" t="s">
        <v>232</v>
      </c>
      <c r="B145" s="19" t="s">
        <v>233</v>
      </c>
      <c r="C145" s="48"/>
      <c r="D145" s="48"/>
      <c r="E145" s="48"/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customFormat="1" x14ac:dyDescent="0.25">
      <c r="A146" s="23" t="s">
        <v>234</v>
      </c>
      <c r="B146" s="19" t="s">
        <v>235</v>
      </c>
      <c r="C146" s="48">
        <v>1760</v>
      </c>
      <c r="D146" s="48">
        <v>1300</v>
      </c>
      <c r="E146" s="48">
        <v>460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customFormat="1" ht="24" x14ac:dyDescent="0.25">
      <c r="A147" s="13">
        <v>35</v>
      </c>
      <c r="B147" s="13" t="s">
        <v>236</v>
      </c>
      <c r="C147" s="13">
        <v>1460</v>
      </c>
      <c r="D147" s="13">
        <v>1000</v>
      </c>
      <c r="E147" s="13">
        <v>460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customFormat="1" x14ac:dyDescent="0.25">
      <c r="A148" s="23" t="s">
        <v>237</v>
      </c>
      <c r="B148" s="19" t="s">
        <v>216</v>
      </c>
      <c r="C148" s="48"/>
      <c r="D148" s="48"/>
      <c r="E148" s="48"/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customFormat="1" x14ac:dyDescent="0.25">
      <c r="A149" s="23" t="s">
        <v>238</v>
      </c>
      <c r="B149" s="19" t="s">
        <v>218</v>
      </c>
      <c r="C149" s="48"/>
      <c r="D149" s="48"/>
      <c r="E149" s="48"/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customFormat="1" x14ac:dyDescent="0.25">
      <c r="A150" s="23" t="s">
        <v>239</v>
      </c>
      <c r="B150" s="19" t="s">
        <v>220</v>
      </c>
      <c r="C150" s="48"/>
      <c r="D150" s="48"/>
      <c r="E150" s="48"/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customFormat="1" x14ac:dyDescent="0.25">
      <c r="A151" s="23" t="s">
        <v>240</v>
      </c>
      <c r="B151" s="19" t="s">
        <v>222</v>
      </c>
      <c r="C151" s="48">
        <v>1460</v>
      </c>
      <c r="D151" s="48">
        <v>1000</v>
      </c>
      <c r="E151" s="48">
        <v>460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customFormat="1" ht="36" x14ac:dyDescent="0.25">
      <c r="A152" s="13">
        <v>36</v>
      </c>
      <c r="B152" s="13" t="s">
        <v>241</v>
      </c>
      <c r="C152" s="13">
        <v>17</v>
      </c>
      <c r="D152" s="13">
        <v>11</v>
      </c>
      <c r="E152" s="13">
        <v>6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customFormat="1" x14ac:dyDescent="0.25">
      <c r="A153" s="28" t="s">
        <v>242</v>
      </c>
      <c r="B153" s="17" t="s">
        <v>180</v>
      </c>
      <c r="C153" s="48">
        <v>12</v>
      </c>
      <c r="D153" s="48">
        <v>9</v>
      </c>
      <c r="E153" s="48">
        <v>3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customFormat="1" ht="24" x14ac:dyDescent="0.25">
      <c r="A154" s="28" t="s">
        <v>243</v>
      </c>
      <c r="B154" s="17" t="s">
        <v>226</v>
      </c>
      <c r="C154" s="48">
        <v>5</v>
      </c>
      <c r="D154" s="48">
        <v>2</v>
      </c>
      <c r="E154" s="48">
        <v>3</v>
      </c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customFormat="1" x14ac:dyDescent="0.25">
      <c r="A155" s="28" t="s">
        <v>244</v>
      </c>
      <c r="B155" s="17" t="s">
        <v>245</v>
      </c>
      <c r="C155" s="94">
        <v>5</v>
      </c>
      <c r="D155" s="94">
        <v>3</v>
      </c>
      <c r="E155" s="94">
        <v>2</v>
      </c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customFormat="1" x14ac:dyDescent="0.25">
      <c r="A156" s="28" t="s">
        <v>246</v>
      </c>
      <c r="B156" s="17" t="s">
        <v>247</v>
      </c>
      <c r="C156" s="94">
        <v>11</v>
      </c>
      <c r="D156" s="94">
        <v>7</v>
      </c>
      <c r="E156" s="94">
        <v>4</v>
      </c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customFormat="1" x14ac:dyDescent="0.25">
      <c r="A157" s="28" t="s">
        <v>248</v>
      </c>
      <c r="B157" s="17" t="s">
        <v>249</v>
      </c>
      <c r="C157" s="94">
        <v>1</v>
      </c>
      <c r="D157" s="94">
        <v>1</v>
      </c>
      <c r="E157" s="94"/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customFormat="1" x14ac:dyDescent="0.25">
      <c r="A158" s="28"/>
      <c r="B158" s="32" t="s">
        <v>250</v>
      </c>
      <c r="C158" s="48"/>
      <c r="D158" s="48"/>
      <c r="E158" s="48"/>
      <c r="F158" s="15"/>
      <c r="G158" s="29"/>
      <c r="I158" s="22"/>
      <c r="J158" s="22"/>
    </row>
    <row r="159" spans="1:10" customFormat="1" x14ac:dyDescent="0.25">
      <c r="A159" s="28" t="s">
        <v>251</v>
      </c>
      <c r="B159" s="95" t="s">
        <v>252</v>
      </c>
      <c r="C159" s="48">
        <v>15</v>
      </c>
      <c r="D159" s="48">
        <v>10</v>
      </c>
      <c r="E159" s="48">
        <v>5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customFormat="1" x14ac:dyDescent="0.25">
      <c r="A160" s="28" t="s">
        <v>253</v>
      </c>
      <c r="B160" s="95" t="s">
        <v>254</v>
      </c>
      <c r="C160" s="48">
        <v>2</v>
      </c>
      <c r="D160" s="48">
        <v>1</v>
      </c>
      <c r="E160" s="48">
        <v>1</v>
      </c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customFormat="1" ht="24" x14ac:dyDescent="0.25">
      <c r="A161" s="13">
        <v>37</v>
      </c>
      <c r="B161" s="13" t="s">
        <v>255</v>
      </c>
      <c r="C161" s="13">
        <v>19</v>
      </c>
      <c r="D161" s="13">
        <v>10</v>
      </c>
      <c r="E161" s="13">
        <v>9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customFormat="1" ht="24" x14ac:dyDescent="0.25">
      <c r="A162" s="23" t="s">
        <v>256</v>
      </c>
      <c r="B162" s="19" t="s">
        <v>257</v>
      </c>
      <c r="C162" s="48">
        <v>14</v>
      </c>
      <c r="D162" s="48">
        <v>8</v>
      </c>
      <c r="E162" s="48">
        <v>6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customFormat="1" ht="24" x14ac:dyDescent="0.25">
      <c r="A163" s="13">
        <v>38</v>
      </c>
      <c r="B163" s="13" t="s">
        <v>258</v>
      </c>
      <c r="C163" s="13">
        <v>17</v>
      </c>
      <c r="D163" s="14" t="s">
        <v>259</v>
      </c>
      <c r="E163" s="14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customFormat="1" ht="24" x14ac:dyDescent="0.25">
      <c r="A164" s="23" t="s">
        <v>260</v>
      </c>
      <c r="B164" s="19" t="s">
        <v>261</v>
      </c>
      <c r="C164" s="48">
        <v>11</v>
      </c>
      <c r="D164" s="22" t="s">
        <v>259</v>
      </c>
      <c r="E164" s="22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customFormat="1" ht="24" x14ac:dyDescent="0.25">
      <c r="A165" s="13">
        <v>39</v>
      </c>
      <c r="B165" s="13" t="s">
        <v>262</v>
      </c>
      <c r="C165" s="13"/>
      <c r="D165" s="13"/>
      <c r="E165" s="13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customFormat="1" x14ac:dyDescent="0.25">
      <c r="A166" s="23" t="s">
        <v>263</v>
      </c>
      <c r="B166" s="19" t="s">
        <v>264</v>
      </c>
      <c r="C166" s="48"/>
      <c r="D166" s="48"/>
      <c r="E166" s="48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customFormat="1" x14ac:dyDescent="0.25">
      <c r="A167" s="23" t="s">
        <v>265</v>
      </c>
      <c r="B167" s="19" t="s">
        <v>266</v>
      </c>
      <c r="C167" s="48"/>
      <c r="D167" s="48"/>
      <c r="E167" s="48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customFormat="1" ht="24" x14ac:dyDescent="0.25">
      <c r="A168" s="23" t="s">
        <v>267</v>
      </c>
      <c r="B168" s="19" t="s">
        <v>268</v>
      </c>
      <c r="C168" s="48"/>
      <c r="D168" s="48"/>
      <c r="E168" s="48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customFormat="1" ht="24" x14ac:dyDescent="0.25">
      <c r="A169" s="13">
        <v>40</v>
      </c>
      <c r="B169" s="13" t="s">
        <v>269</v>
      </c>
      <c r="C169" s="13"/>
      <c r="D169" s="13"/>
      <c r="E169" s="13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customFormat="1" ht="24" x14ac:dyDescent="0.25">
      <c r="A170" s="28" t="s">
        <v>270</v>
      </c>
      <c r="B170" s="17" t="s">
        <v>271</v>
      </c>
      <c r="C170" s="64"/>
      <c r="D170" s="64"/>
      <c r="E170" s="64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customFormat="1" ht="36" x14ac:dyDescent="0.25">
      <c r="A171" s="13">
        <v>41</v>
      </c>
      <c r="B171" s="13" t="s">
        <v>272</v>
      </c>
      <c r="C171" s="13"/>
      <c r="D171" s="13"/>
      <c r="E171" s="13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customFormat="1" ht="36" x14ac:dyDescent="0.25">
      <c r="A172" s="13">
        <v>42</v>
      </c>
      <c r="B172" s="13" t="s">
        <v>273</v>
      </c>
      <c r="C172" s="13"/>
      <c r="D172" s="13"/>
      <c r="E172" s="13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customFormat="1" ht="36" x14ac:dyDescent="0.25">
      <c r="A173" s="23" t="s">
        <v>274</v>
      </c>
      <c r="B173" s="19" t="s">
        <v>275</v>
      </c>
      <c r="C173" s="48"/>
      <c r="D173" s="48"/>
      <c r="E173" s="48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customFormat="1" ht="48" x14ac:dyDescent="0.25">
      <c r="A174" s="13">
        <v>43</v>
      </c>
      <c r="B174" s="13" t="s">
        <v>276</v>
      </c>
      <c r="C174" s="13"/>
      <c r="D174" s="13"/>
      <c r="E174" s="13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customFormat="1" ht="36" x14ac:dyDescent="0.25">
      <c r="A175" s="13">
        <v>44</v>
      </c>
      <c r="B175" s="13" t="s">
        <v>277</v>
      </c>
      <c r="C175" s="13"/>
      <c r="D175" s="13"/>
      <c r="E175" s="13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customFormat="1" ht="36" x14ac:dyDescent="0.25">
      <c r="A176" s="23" t="s">
        <v>278</v>
      </c>
      <c r="B176" s="19" t="s">
        <v>279</v>
      </c>
      <c r="C176" s="48"/>
      <c r="D176" s="48"/>
      <c r="E176" s="48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customFormat="1" ht="24" x14ac:dyDescent="0.25">
      <c r="A177" s="13">
        <v>45</v>
      </c>
      <c r="B177" s="13" t="s">
        <v>280</v>
      </c>
      <c r="C177" s="13">
        <v>1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customFormat="1" x14ac:dyDescent="0.25">
      <c r="A178" s="23" t="s">
        <v>281</v>
      </c>
      <c r="B178" s="19" t="s">
        <v>282</v>
      </c>
      <c r="C178" s="48">
        <v>1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customFormat="1" x14ac:dyDescent="0.25">
      <c r="A179" s="23" t="s">
        <v>283</v>
      </c>
      <c r="B179" s="19" t="s">
        <v>284</v>
      </c>
      <c r="C179" s="48">
        <v>0</v>
      </c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customFormat="1" ht="24" x14ac:dyDescent="0.25">
      <c r="A180" s="35">
        <v>46</v>
      </c>
      <c r="B180" s="13" t="s">
        <v>285</v>
      </c>
      <c r="C180" s="49">
        <v>7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customFormat="1" ht="24" x14ac:dyDescent="0.25">
      <c r="A181" s="35" t="s">
        <v>286</v>
      </c>
      <c r="B181" s="13" t="s">
        <v>287</v>
      </c>
      <c r="C181" s="49"/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customFormat="1" ht="36" x14ac:dyDescent="0.25">
      <c r="A182" s="35">
        <v>47</v>
      </c>
      <c r="B182" s="13" t="s">
        <v>288</v>
      </c>
      <c r="C182" s="13">
        <v>11</v>
      </c>
      <c r="D182" s="13">
        <v>5</v>
      </c>
      <c r="E182" s="13">
        <v>6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customFormat="1" ht="24" x14ac:dyDescent="0.25">
      <c r="A183" s="23" t="s">
        <v>289</v>
      </c>
      <c r="B183" s="19" t="s">
        <v>290</v>
      </c>
      <c r="C183" s="48"/>
      <c r="D183" s="48"/>
      <c r="E183" s="48"/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customFormat="1" ht="36" x14ac:dyDescent="0.25">
      <c r="A184" s="23" t="s">
        <v>291</v>
      </c>
      <c r="B184" s="19" t="s">
        <v>292</v>
      </c>
      <c r="C184" s="48"/>
      <c r="D184" s="48"/>
      <c r="E184" s="48"/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customFormat="1" ht="24" x14ac:dyDescent="0.25">
      <c r="A185" s="23" t="s">
        <v>293</v>
      </c>
      <c r="B185" s="19" t="s">
        <v>294</v>
      </c>
      <c r="C185" s="48"/>
      <c r="D185" s="48"/>
      <c r="E185" s="48"/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customFormat="1" ht="24" x14ac:dyDescent="0.25">
      <c r="A186" s="23" t="s">
        <v>295</v>
      </c>
      <c r="B186" s="19" t="s">
        <v>296</v>
      </c>
      <c r="C186" s="48"/>
      <c r="D186" s="48"/>
      <c r="E186" s="48"/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customFormat="1" ht="24" x14ac:dyDescent="0.25">
      <c r="A187" s="23" t="s">
        <v>297</v>
      </c>
      <c r="B187" s="19" t="s">
        <v>298</v>
      </c>
      <c r="C187" s="48"/>
      <c r="D187" s="48"/>
      <c r="E187" s="48"/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customFormat="1" ht="24" x14ac:dyDescent="0.25">
      <c r="A188" s="23" t="s">
        <v>299</v>
      </c>
      <c r="B188" s="19" t="s">
        <v>300</v>
      </c>
      <c r="C188" s="48"/>
      <c r="D188" s="48"/>
      <c r="E188" s="48"/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customFormat="1" x14ac:dyDescent="0.25">
      <c r="A189" s="23" t="s">
        <v>301</v>
      </c>
      <c r="B189" s="19" t="s">
        <v>302</v>
      </c>
      <c r="C189" s="48"/>
      <c r="D189" s="48"/>
      <c r="E189" s="48"/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customFormat="1" x14ac:dyDescent="0.25">
      <c r="A190" s="23" t="s">
        <v>303</v>
      </c>
      <c r="B190" s="19" t="s">
        <v>304</v>
      </c>
      <c r="C190" s="48"/>
      <c r="D190" s="48"/>
      <c r="E190" s="48"/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customFormat="1" x14ac:dyDescent="0.25">
      <c r="A191" s="23" t="s">
        <v>305</v>
      </c>
      <c r="B191" s="19" t="s">
        <v>306</v>
      </c>
      <c r="C191" s="48">
        <v>4</v>
      </c>
      <c r="D191" s="48">
        <v>1</v>
      </c>
      <c r="E191" s="48">
        <v>3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customFormat="1" x14ac:dyDescent="0.25">
      <c r="A192" s="23" t="s">
        <v>307</v>
      </c>
      <c r="B192" s="19" t="s">
        <v>308</v>
      </c>
      <c r="C192" s="48"/>
      <c r="D192" s="48"/>
      <c r="E192" s="48"/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customFormat="1" ht="24" x14ac:dyDescent="0.25">
      <c r="A193" s="23" t="s">
        <v>309</v>
      </c>
      <c r="B193" s="19" t="s">
        <v>310</v>
      </c>
      <c r="C193" s="48"/>
      <c r="D193" s="48"/>
      <c r="E193" s="48"/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customFormat="1" x14ac:dyDescent="0.25">
      <c r="A194" s="23" t="s">
        <v>311</v>
      </c>
      <c r="B194" s="19" t="s">
        <v>312</v>
      </c>
      <c r="C194" s="48">
        <v>4</v>
      </c>
      <c r="D194" s="48">
        <v>1</v>
      </c>
      <c r="E194" s="48">
        <v>3</v>
      </c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customFormat="1" ht="24" x14ac:dyDescent="0.25">
      <c r="A195" s="23" t="s">
        <v>313</v>
      </c>
      <c r="B195" s="19" t="s">
        <v>314</v>
      </c>
      <c r="C195" s="48">
        <v>3</v>
      </c>
      <c r="D195" s="48">
        <v>3</v>
      </c>
      <c r="E195" s="48"/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customFormat="1" x14ac:dyDescent="0.25">
      <c r="A196" s="23" t="s">
        <v>315</v>
      </c>
      <c r="B196" s="19" t="s">
        <v>316</v>
      </c>
      <c r="C196" s="48"/>
      <c r="D196" s="48"/>
      <c r="E196" s="48"/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customFormat="1" x14ac:dyDescent="0.25">
      <c r="A197" s="23" t="s">
        <v>317</v>
      </c>
      <c r="B197" s="19" t="s">
        <v>318</v>
      </c>
      <c r="C197" s="48">
        <v>1</v>
      </c>
      <c r="D197" s="48">
        <v>1</v>
      </c>
      <c r="E197" s="48"/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customFormat="1" x14ac:dyDescent="0.25">
      <c r="A198" s="23" t="s">
        <v>319</v>
      </c>
      <c r="B198" s="19" t="s">
        <v>320</v>
      </c>
      <c r="C198" s="48"/>
      <c r="D198" s="48"/>
      <c r="E198" s="48"/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customFormat="1" ht="24" x14ac:dyDescent="0.25">
      <c r="A199" s="23" t="s">
        <v>321</v>
      </c>
      <c r="B199" s="19" t="s">
        <v>322</v>
      </c>
      <c r="C199" s="48"/>
      <c r="D199" s="48"/>
      <c r="E199" s="48"/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customFormat="1" x14ac:dyDescent="0.25">
      <c r="A200" s="23" t="s">
        <v>323</v>
      </c>
      <c r="B200" s="19" t="s">
        <v>324</v>
      </c>
      <c r="C200" s="48"/>
      <c r="D200" s="48"/>
      <c r="E200" s="48"/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customFormat="1" x14ac:dyDescent="0.25">
      <c r="A201" s="23" t="s">
        <v>325</v>
      </c>
      <c r="B201" s="19" t="s">
        <v>326</v>
      </c>
      <c r="C201" s="48">
        <v>1</v>
      </c>
      <c r="D201" s="48">
        <v>1</v>
      </c>
      <c r="E201" s="48"/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customFormat="1" ht="24" x14ac:dyDescent="0.25">
      <c r="A202" s="23" t="s">
        <v>327</v>
      </c>
      <c r="B202" s="19" t="s">
        <v>328</v>
      </c>
      <c r="C202" s="48"/>
      <c r="D202" s="48"/>
      <c r="E202" s="48"/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customFormat="1" x14ac:dyDescent="0.25">
      <c r="A203" s="23" t="s">
        <v>329</v>
      </c>
      <c r="B203" s="19" t="s">
        <v>330</v>
      </c>
      <c r="C203" s="48"/>
      <c r="D203" s="48"/>
      <c r="E203" s="48"/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customFormat="1" x14ac:dyDescent="0.25">
      <c r="A204" s="23" t="s">
        <v>331</v>
      </c>
      <c r="B204" s="19" t="s">
        <v>332</v>
      </c>
      <c r="C204" s="48">
        <v>1</v>
      </c>
      <c r="D204" s="48">
        <v>1</v>
      </c>
      <c r="E204" s="48"/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customFormat="1" x14ac:dyDescent="0.25">
      <c r="A205" s="23" t="s">
        <v>333</v>
      </c>
      <c r="B205" s="19" t="s">
        <v>334</v>
      </c>
      <c r="C205" s="48"/>
      <c r="D205" s="48"/>
      <c r="E205" s="48"/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customFormat="1" ht="48" x14ac:dyDescent="0.25">
      <c r="A206" s="23" t="s">
        <v>335</v>
      </c>
      <c r="B206" s="19" t="s">
        <v>336</v>
      </c>
      <c r="C206" s="48"/>
      <c r="D206" s="48"/>
      <c r="E206" s="48"/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customFormat="1" ht="36" x14ac:dyDescent="0.25">
      <c r="A207" s="23" t="s">
        <v>337</v>
      </c>
      <c r="B207" s="19" t="s">
        <v>338</v>
      </c>
      <c r="C207" s="48"/>
      <c r="D207" s="48"/>
      <c r="E207" s="48"/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customFormat="1" ht="24" x14ac:dyDescent="0.25">
      <c r="A208" s="23" t="s">
        <v>339</v>
      </c>
      <c r="B208" s="19" t="s">
        <v>340</v>
      </c>
      <c r="C208" s="48"/>
      <c r="D208" s="48"/>
      <c r="E208" s="48"/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customFormat="1" ht="48" x14ac:dyDescent="0.25">
      <c r="A209" s="23" t="s">
        <v>341</v>
      </c>
      <c r="B209" s="19" t="s">
        <v>342</v>
      </c>
      <c r="C209" s="48"/>
      <c r="D209" s="48"/>
      <c r="E209" s="48"/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customFormat="1" ht="60" x14ac:dyDescent="0.25">
      <c r="A210" s="23" t="s">
        <v>343</v>
      </c>
      <c r="B210" s="19" t="s">
        <v>344</v>
      </c>
      <c r="C210" s="48"/>
      <c r="D210" s="48"/>
      <c r="E210" s="48"/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customFormat="1" x14ac:dyDescent="0.25">
      <c r="A211" s="23" t="s">
        <v>345</v>
      </c>
      <c r="B211" s="19" t="s">
        <v>346</v>
      </c>
      <c r="C211" s="48"/>
      <c r="D211" s="48"/>
      <c r="E211" s="48"/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customFormat="1" x14ac:dyDescent="0.25">
      <c r="A212" s="23" t="s">
        <v>347</v>
      </c>
      <c r="B212" s="19" t="s">
        <v>348</v>
      </c>
      <c r="C212" s="48"/>
      <c r="D212" s="48"/>
      <c r="E212" s="48"/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customFormat="1" x14ac:dyDescent="0.25">
      <c r="A213" s="23" t="s">
        <v>349</v>
      </c>
      <c r="B213" s="19" t="s">
        <v>350</v>
      </c>
      <c r="C213" s="48"/>
      <c r="D213" s="48"/>
      <c r="E213" s="48"/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customFormat="1" x14ac:dyDescent="0.25">
      <c r="A214" s="23" t="s">
        <v>351</v>
      </c>
      <c r="B214" s="19" t="s">
        <v>352</v>
      </c>
      <c r="C214" s="48"/>
      <c r="D214" s="48"/>
      <c r="E214" s="48"/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customFormat="1" x14ac:dyDescent="0.25">
      <c r="A215" s="13">
        <v>48</v>
      </c>
      <c r="B215" s="13" t="s">
        <v>353</v>
      </c>
      <c r="C215" s="97">
        <v>240</v>
      </c>
      <c r="D215" s="97">
        <v>115</v>
      </c>
      <c r="E215" s="97">
        <v>125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customFormat="1" ht="36" x14ac:dyDescent="0.25">
      <c r="A216" s="13">
        <v>49</v>
      </c>
      <c r="B216" s="13" t="s">
        <v>354</v>
      </c>
      <c r="C216" s="13">
        <v>8</v>
      </c>
      <c r="D216" s="13">
        <v>5</v>
      </c>
      <c r="E216" s="13">
        <v>3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customFormat="1" ht="24" x14ac:dyDescent="0.25">
      <c r="A217" s="23" t="s">
        <v>355</v>
      </c>
      <c r="B217" s="19" t="s">
        <v>356</v>
      </c>
      <c r="C217" s="48"/>
      <c r="D217" s="48"/>
      <c r="E217" s="48"/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customFormat="1" ht="36" x14ac:dyDescent="0.25">
      <c r="A218" s="23" t="s">
        <v>357</v>
      </c>
      <c r="B218" s="19" t="s">
        <v>358</v>
      </c>
      <c r="C218" s="48"/>
      <c r="D218" s="48"/>
      <c r="E218" s="48"/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customFormat="1" ht="24" x14ac:dyDescent="0.25">
      <c r="A219" s="23" t="s">
        <v>359</v>
      </c>
      <c r="B219" s="19" t="s">
        <v>360</v>
      </c>
      <c r="C219" s="48"/>
      <c r="D219" s="48"/>
      <c r="E219" s="48"/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customFormat="1" ht="24" x14ac:dyDescent="0.25">
      <c r="A220" s="23" t="s">
        <v>361</v>
      </c>
      <c r="B220" s="19" t="s">
        <v>362</v>
      </c>
      <c r="C220" s="48"/>
      <c r="D220" s="48"/>
      <c r="E220" s="48"/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customFormat="1" ht="24" x14ac:dyDescent="0.25">
      <c r="A221" s="23" t="s">
        <v>363</v>
      </c>
      <c r="B221" s="19" t="s">
        <v>364</v>
      </c>
      <c r="C221" s="48"/>
      <c r="D221" s="48"/>
      <c r="E221" s="48"/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customFormat="1" ht="24" x14ac:dyDescent="0.25">
      <c r="A222" s="23" t="s">
        <v>365</v>
      </c>
      <c r="B222" s="19" t="s">
        <v>366</v>
      </c>
      <c r="C222" s="48"/>
      <c r="D222" s="48"/>
      <c r="E222" s="48"/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customFormat="1" x14ac:dyDescent="0.25">
      <c r="A223" s="23" t="s">
        <v>367</v>
      </c>
      <c r="B223" s="19" t="s">
        <v>368</v>
      </c>
      <c r="C223" s="48">
        <v>1</v>
      </c>
      <c r="D223" s="48"/>
      <c r="E223" s="48">
        <v>1</v>
      </c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customFormat="1" x14ac:dyDescent="0.25">
      <c r="A224" s="23" t="s">
        <v>369</v>
      </c>
      <c r="B224" s="19" t="s">
        <v>370</v>
      </c>
      <c r="C224" s="48"/>
      <c r="D224" s="48"/>
      <c r="E224" s="48"/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customFormat="1" x14ac:dyDescent="0.25">
      <c r="A225" s="23" t="s">
        <v>371</v>
      </c>
      <c r="B225" s="19" t="s">
        <v>372</v>
      </c>
      <c r="C225" s="48">
        <v>2</v>
      </c>
      <c r="D225" s="48">
        <v>1</v>
      </c>
      <c r="E225" s="48">
        <v>1</v>
      </c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customFormat="1" x14ac:dyDescent="0.25">
      <c r="A226" s="23" t="s">
        <v>373</v>
      </c>
      <c r="B226" s="19" t="s">
        <v>374</v>
      </c>
      <c r="C226" s="48"/>
      <c r="D226" s="48"/>
      <c r="E226" s="48"/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customFormat="1" ht="24" x14ac:dyDescent="0.25">
      <c r="A227" s="23" t="s">
        <v>375</v>
      </c>
      <c r="B227" s="19" t="s">
        <v>376</v>
      </c>
      <c r="C227" s="48"/>
      <c r="D227" s="48"/>
      <c r="E227" s="48"/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customFormat="1" x14ac:dyDescent="0.25">
      <c r="A228" s="23" t="s">
        <v>377</v>
      </c>
      <c r="B228" s="19" t="s">
        <v>378</v>
      </c>
      <c r="C228" s="48">
        <v>4</v>
      </c>
      <c r="D228" s="48">
        <v>3</v>
      </c>
      <c r="E228" s="48">
        <v>1</v>
      </c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customFormat="1" ht="24" x14ac:dyDescent="0.25">
      <c r="A229" s="23" t="s">
        <v>379</v>
      </c>
      <c r="B229" s="19" t="s">
        <v>380</v>
      </c>
      <c r="C229" s="48">
        <v>1</v>
      </c>
      <c r="D229" s="48">
        <v>1</v>
      </c>
      <c r="E229" s="48"/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customFormat="1" x14ac:dyDescent="0.25">
      <c r="A230" s="23" t="s">
        <v>381</v>
      </c>
      <c r="B230" s="19" t="s">
        <v>382</v>
      </c>
      <c r="C230" s="48"/>
      <c r="D230" s="48"/>
      <c r="E230" s="48"/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customFormat="1" x14ac:dyDescent="0.25">
      <c r="A231" s="23" t="s">
        <v>383</v>
      </c>
      <c r="B231" s="19" t="s">
        <v>384</v>
      </c>
      <c r="C231" s="48"/>
      <c r="D231" s="48"/>
      <c r="E231" s="48"/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customFormat="1" x14ac:dyDescent="0.25">
      <c r="A232" s="23" t="s">
        <v>385</v>
      </c>
      <c r="B232" s="19" t="s">
        <v>386</v>
      </c>
      <c r="C232" s="48"/>
      <c r="D232" s="48"/>
      <c r="E232" s="48"/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customFormat="1" ht="24" x14ac:dyDescent="0.25">
      <c r="A233" s="23" t="s">
        <v>387</v>
      </c>
      <c r="B233" s="19" t="s">
        <v>388</v>
      </c>
      <c r="C233" s="48"/>
      <c r="D233" s="48"/>
      <c r="E233" s="48"/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customFormat="1" x14ac:dyDescent="0.25">
      <c r="A234" s="23" t="s">
        <v>389</v>
      </c>
      <c r="B234" s="19" t="s">
        <v>390</v>
      </c>
      <c r="C234" s="48"/>
      <c r="D234" s="48"/>
      <c r="E234" s="48"/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customFormat="1" x14ac:dyDescent="0.25">
      <c r="A235" s="23" t="s">
        <v>391</v>
      </c>
      <c r="B235" s="19" t="s">
        <v>392</v>
      </c>
      <c r="C235" s="48">
        <v>1</v>
      </c>
      <c r="D235" s="48">
        <v>1</v>
      </c>
      <c r="E235" s="48"/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customFormat="1" ht="24" x14ac:dyDescent="0.25">
      <c r="A236" s="23" t="s">
        <v>393</v>
      </c>
      <c r="B236" s="19" t="s">
        <v>394</v>
      </c>
      <c r="C236" s="48"/>
      <c r="D236" s="48"/>
      <c r="E236" s="48"/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customFormat="1" x14ac:dyDescent="0.25">
      <c r="A237" s="23" t="s">
        <v>395</v>
      </c>
      <c r="B237" s="19" t="s">
        <v>396</v>
      </c>
      <c r="C237" s="48"/>
      <c r="D237" s="48"/>
      <c r="E237" s="48"/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customFormat="1" x14ac:dyDescent="0.25">
      <c r="A238" s="23" t="s">
        <v>397</v>
      </c>
      <c r="B238" s="19" t="s">
        <v>398</v>
      </c>
      <c r="C238" s="48"/>
      <c r="D238" s="48"/>
      <c r="E238" s="48"/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customFormat="1" x14ac:dyDescent="0.25">
      <c r="A239" s="23" t="s">
        <v>399</v>
      </c>
      <c r="B239" s="19" t="s">
        <v>400</v>
      </c>
      <c r="C239" s="48"/>
      <c r="D239" s="48"/>
      <c r="E239" s="48"/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customFormat="1" ht="48" x14ac:dyDescent="0.25">
      <c r="A240" s="23" t="s">
        <v>401</v>
      </c>
      <c r="B240" s="19" t="s">
        <v>402</v>
      </c>
      <c r="C240" s="48"/>
      <c r="D240" s="48"/>
      <c r="E240" s="48"/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customFormat="1" ht="36" x14ac:dyDescent="0.25">
      <c r="A241" s="23" t="s">
        <v>403</v>
      </c>
      <c r="B241" s="19" t="s">
        <v>404</v>
      </c>
      <c r="C241" s="48"/>
      <c r="D241" s="48"/>
      <c r="E241" s="48"/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customFormat="1" ht="24" x14ac:dyDescent="0.25">
      <c r="A242" s="23" t="s">
        <v>405</v>
      </c>
      <c r="B242" s="19" t="s">
        <v>406</v>
      </c>
      <c r="C242" s="48"/>
      <c r="D242" s="48"/>
      <c r="E242" s="48"/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customFormat="1" ht="48" x14ac:dyDescent="0.25">
      <c r="A243" s="23" t="s">
        <v>407</v>
      </c>
      <c r="B243" s="19" t="s">
        <v>408</v>
      </c>
      <c r="C243" s="48"/>
      <c r="D243" s="48"/>
      <c r="E243" s="48"/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customFormat="1" ht="60" x14ac:dyDescent="0.25">
      <c r="A244" s="23" t="s">
        <v>409</v>
      </c>
      <c r="B244" s="19" t="s">
        <v>410</v>
      </c>
      <c r="C244" s="48"/>
      <c r="D244" s="48"/>
      <c r="E244" s="48"/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customFormat="1" x14ac:dyDescent="0.25">
      <c r="A245" s="23" t="s">
        <v>411</v>
      </c>
      <c r="B245" s="19" t="s">
        <v>412</v>
      </c>
      <c r="C245" s="48"/>
      <c r="D245" s="48"/>
      <c r="E245" s="48"/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customFormat="1" x14ac:dyDescent="0.25">
      <c r="A246" s="23" t="s">
        <v>413</v>
      </c>
      <c r="B246" s="19" t="s">
        <v>414</v>
      </c>
      <c r="C246" s="48"/>
      <c r="D246" s="48"/>
      <c r="E246" s="48"/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customFormat="1" x14ac:dyDescent="0.25">
      <c r="A247" s="23" t="s">
        <v>415</v>
      </c>
      <c r="B247" s="19" t="s">
        <v>416</v>
      </c>
      <c r="C247" s="48"/>
      <c r="D247" s="48"/>
      <c r="E247" s="48"/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customFormat="1" x14ac:dyDescent="0.25">
      <c r="A248" s="23">
        <v>49.14</v>
      </c>
      <c r="B248" s="19" t="s">
        <v>352</v>
      </c>
      <c r="C248" s="48"/>
      <c r="D248" s="48"/>
      <c r="E248" s="48"/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customFormat="1" ht="24" x14ac:dyDescent="0.25">
      <c r="A249" s="13">
        <v>50</v>
      </c>
      <c r="B249" s="13" t="s">
        <v>418</v>
      </c>
      <c r="C249" s="13"/>
      <c r="D249" s="13"/>
      <c r="E249" s="13"/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customFormat="1" ht="48" x14ac:dyDescent="0.25">
      <c r="A250" s="13">
        <v>51</v>
      </c>
      <c r="B250" s="13" t="s">
        <v>419</v>
      </c>
      <c r="C250" s="13"/>
      <c r="D250" s="13"/>
      <c r="E250" s="13"/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customFormat="1" ht="24" x14ac:dyDescent="0.25">
      <c r="A251" s="13">
        <v>52</v>
      </c>
      <c r="B251" s="13" t="s">
        <v>420</v>
      </c>
      <c r="C251" s="13"/>
      <c r="D251" s="13"/>
      <c r="E251" s="13"/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customFormat="1" x14ac:dyDescent="0.25">
      <c r="A252" s="17" t="s">
        <v>421</v>
      </c>
      <c r="B252" s="17" t="s">
        <v>422</v>
      </c>
      <c r="C252" s="48"/>
      <c r="D252" s="48"/>
      <c r="E252" s="48"/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customFormat="1" ht="24" x14ac:dyDescent="0.25">
      <c r="A253" s="19">
        <v>53</v>
      </c>
      <c r="B253" s="19" t="s">
        <v>423</v>
      </c>
      <c r="C253" s="48"/>
      <c r="D253" s="48"/>
      <c r="E253" s="48"/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customFormat="1" x14ac:dyDescent="0.25">
      <c r="A254" s="19"/>
      <c r="B254" s="19" t="s">
        <v>424</v>
      </c>
      <c r="C254" s="48"/>
      <c r="D254" s="48"/>
      <c r="E254" s="48"/>
      <c r="F254" s="15"/>
      <c r="G254" s="21"/>
      <c r="I254" s="37"/>
      <c r="J254" s="37"/>
    </row>
    <row r="255" spans="1:10" customFormat="1" x14ac:dyDescent="0.25">
      <c r="A255" s="19" t="s">
        <v>425</v>
      </c>
      <c r="B255" s="19" t="s">
        <v>426</v>
      </c>
      <c r="C255" s="48"/>
      <c r="D255" s="48"/>
      <c r="E255" s="48"/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customFormat="1" x14ac:dyDescent="0.25">
      <c r="A256" s="19" t="s">
        <v>427</v>
      </c>
      <c r="B256" s="19" t="s">
        <v>428</v>
      </c>
      <c r="C256" s="48"/>
      <c r="D256" s="48"/>
      <c r="E256" s="48"/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customFormat="1" x14ac:dyDescent="0.25">
      <c r="A257" s="19">
        <v>54</v>
      </c>
      <c r="B257" s="19" t="s">
        <v>429</v>
      </c>
      <c r="C257" s="48"/>
      <c r="D257" s="48"/>
      <c r="E257" s="48"/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customFormat="1" x14ac:dyDescent="0.25">
      <c r="A258" s="19" t="s">
        <v>430</v>
      </c>
      <c r="B258" s="19" t="s">
        <v>431</v>
      </c>
      <c r="C258" s="48"/>
      <c r="D258" s="48"/>
      <c r="E258" s="48"/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customFormat="1" x14ac:dyDescent="0.25">
      <c r="A259" s="19" t="s">
        <v>432</v>
      </c>
      <c r="B259" s="19" t="s">
        <v>428</v>
      </c>
      <c r="C259" s="48"/>
      <c r="D259" s="48"/>
      <c r="E259" s="48"/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customFormat="1" ht="24" x14ac:dyDescent="0.25">
      <c r="A260" s="13">
        <v>55</v>
      </c>
      <c r="B260" s="13" t="s">
        <v>433</v>
      </c>
      <c r="C260" s="13"/>
      <c r="D260" s="13"/>
      <c r="E260" s="13"/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customFormat="1" x14ac:dyDescent="0.25">
      <c r="A261" s="19"/>
      <c r="B261" s="19" t="s">
        <v>424</v>
      </c>
      <c r="C261" s="48"/>
      <c r="D261" s="48"/>
      <c r="E261" s="48"/>
      <c r="F261" s="15"/>
      <c r="G261" s="21"/>
      <c r="I261" s="37"/>
      <c r="J261" s="37"/>
    </row>
    <row r="262" spans="1:10" customFormat="1" ht="24" x14ac:dyDescent="0.25">
      <c r="A262" s="19" t="s">
        <v>434</v>
      </c>
      <c r="B262" s="19" t="s">
        <v>435</v>
      </c>
      <c r="C262" s="48"/>
      <c r="D262" s="48"/>
      <c r="E262" s="48"/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customFormat="1" ht="36" x14ac:dyDescent="0.25">
      <c r="A263" s="19" t="s">
        <v>436</v>
      </c>
      <c r="B263" s="19" t="s">
        <v>437</v>
      </c>
      <c r="C263" s="48"/>
      <c r="D263" s="48"/>
      <c r="E263" s="48"/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customFormat="1" ht="24.75" thickBot="1" x14ac:dyDescent="0.3">
      <c r="A264" s="19" t="s">
        <v>436</v>
      </c>
      <c r="B264" s="19" t="s">
        <v>438</v>
      </c>
      <c r="C264" s="48"/>
      <c r="D264" s="48"/>
      <c r="E264" s="48"/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customFormat="1" ht="54.75" customHeight="1" x14ac:dyDescent="0.25">
      <c r="A265" s="38"/>
      <c r="B265" s="38" t="s">
        <v>439</v>
      </c>
      <c r="F265" s="15"/>
      <c r="G265" s="15"/>
      <c r="H265" s="15"/>
      <c r="I265" s="15"/>
      <c r="J265" s="15"/>
    </row>
    <row r="266" spans="1:10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</row>
    <row r="267" spans="1:10" customFormat="1" x14ac:dyDescent="0.25">
      <c r="A267" s="147" t="s">
        <v>441</v>
      </c>
      <c r="B267" s="147"/>
      <c r="F267" s="15"/>
      <c r="G267" s="15"/>
      <c r="H267" s="15"/>
      <c r="I267" s="15"/>
      <c r="J267" s="15"/>
    </row>
    <row r="268" spans="1:10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</row>
    <row r="269" spans="1:10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</row>
    <row r="270" spans="1:10" ht="36" customHeight="1" x14ac:dyDescent="0.25">
      <c r="A270" s="141" t="s">
        <v>444</v>
      </c>
      <c r="B270" s="141"/>
      <c r="C270" s="141"/>
      <c r="D270" s="141"/>
      <c r="E270" s="141"/>
    </row>
    <row r="271" spans="1:10" ht="60" customHeight="1" x14ac:dyDescent="0.25">
      <c r="A271" s="141" t="s">
        <v>445</v>
      </c>
      <c r="B271" s="141"/>
      <c r="C271" s="141"/>
      <c r="D271" s="141"/>
      <c r="E271" s="141"/>
    </row>
    <row r="272" spans="1:10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10" ht="15" customHeight="1" x14ac:dyDescent="0.25">
      <c r="A497"/>
      <c r="B497"/>
      <c r="C497"/>
      <c r="D497"/>
      <c r="E497"/>
    </row>
    <row r="498" spans="1:10" ht="15" customHeight="1" x14ac:dyDescent="0.25">
      <c r="A498"/>
      <c r="B498"/>
      <c r="C498"/>
      <c r="D498"/>
      <c r="E498"/>
    </row>
    <row r="499" spans="1:10" ht="15" customHeight="1" x14ac:dyDescent="0.25">
      <c r="A499" s="41"/>
      <c r="B499" s="41"/>
      <c r="C499" s="41"/>
      <c r="D499" s="41"/>
      <c r="E499" s="41"/>
    </row>
    <row r="500" spans="1:10" s="70" customFormat="1" ht="78.75" customHeight="1" x14ac:dyDescent="0.25">
      <c r="A500" s="69"/>
      <c r="B500" s="159" t="s">
        <v>450</v>
      </c>
      <c r="C500" s="159"/>
      <c r="D500" s="159"/>
      <c r="E500" s="159"/>
      <c r="F500" s="3"/>
      <c r="G500" s="3"/>
      <c r="H500" s="3"/>
      <c r="I500" s="3"/>
      <c r="J500" s="3"/>
    </row>
    <row r="501" spans="1:10" s="70" customFormat="1" ht="15.75" customHeight="1" x14ac:dyDescent="0.25">
      <c r="A501" s="69"/>
      <c r="B501" s="160" t="s">
        <v>451</v>
      </c>
      <c r="C501" s="160"/>
      <c r="D501" s="160"/>
      <c r="E501" s="160"/>
      <c r="F501" s="3"/>
      <c r="G501" s="3"/>
      <c r="H501" s="3"/>
      <c r="I501" s="3"/>
      <c r="J501" s="3"/>
    </row>
    <row r="502" spans="1:10" s="75" customFormat="1" ht="68.25" customHeight="1" x14ac:dyDescent="0.25">
      <c r="A502" s="71"/>
      <c r="B502" s="72" t="s">
        <v>441</v>
      </c>
      <c r="C502" s="74"/>
      <c r="D502" s="74"/>
      <c r="E502" s="74"/>
      <c r="F502" s="3"/>
      <c r="G502" s="3"/>
      <c r="H502" s="3"/>
      <c r="I502" s="3"/>
      <c r="J502" s="3"/>
    </row>
    <row r="503" spans="1:10" s="75" customFormat="1" ht="46.5" customHeight="1" x14ac:dyDescent="0.25">
      <c r="A503" s="71"/>
      <c r="B503" s="157" t="s">
        <v>452</v>
      </c>
      <c r="C503" s="158"/>
      <c r="D503" s="158"/>
      <c r="E503" s="158"/>
      <c r="F503" s="3"/>
      <c r="G503" s="3"/>
      <c r="H503" s="3"/>
      <c r="I503" s="3"/>
      <c r="J503" s="3"/>
    </row>
    <row r="504" spans="1:10" s="75" customFormat="1" ht="45" customHeight="1" x14ac:dyDescent="0.25">
      <c r="A504" s="71"/>
      <c r="B504" s="157" t="s">
        <v>453</v>
      </c>
      <c r="C504" s="158"/>
      <c r="D504" s="158"/>
      <c r="E504" s="158"/>
      <c r="F504" s="3"/>
      <c r="G504" s="3"/>
      <c r="H504" s="3"/>
      <c r="I504" s="3"/>
      <c r="J504" s="3"/>
    </row>
    <row r="505" spans="1:10" s="75" customFormat="1" ht="29.25" customHeight="1" x14ac:dyDescent="0.25">
      <c r="A505" s="71"/>
      <c r="B505" s="157" t="s">
        <v>454</v>
      </c>
      <c r="C505" s="158"/>
      <c r="D505" s="158"/>
      <c r="E505" s="158"/>
      <c r="F505" s="3"/>
      <c r="G505" s="3"/>
      <c r="H505" s="3"/>
      <c r="I505" s="3"/>
      <c r="J505" s="3"/>
    </row>
    <row r="506" spans="1:10" s="75" customFormat="1" ht="31.5" customHeight="1" x14ac:dyDescent="0.25">
      <c r="A506" s="71"/>
      <c r="B506" s="157" t="s">
        <v>455</v>
      </c>
      <c r="C506" s="158"/>
      <c r="D506" s="158"/>
      <c r="E506" s="158"/>
      <c r="F506" s="3"/>
      <c r="G506" s="3"/>
      <c r="H506" s="3"/>
      <c r="I506" s="3"/>
      <c r="J506" s="3"/>
    </row>
    <row r="507" spans="1:10" s="76" customFormat="1" ht="31.5" customHeight="1" x14ac:dyDescent="0.25">
      <c r="A507" s="71"/>
      <c r="B507" s="157" t="s">
        <v>456</v>
      </c>
      <c r="C507" s="158"/>
      <c r="D507" s="158"/>
      <c r="E507" s="158"/>
      <c r="F507" s="3"/>
      <c r="G507" s="3"/>
      <c r="H507" s="3"/>
      <c r="I507" s="3"/>
      <c r="J507" s="3"/>
    </row>
    <row r="508" spans="1:10" s="76" customFormat="1" ht="33.75" customHeight="1" x14ac:dyDescent="0.25">
      <c r="A508" s="71"/>
      <c r="B508" s="157" t="s">
        <v>457</v>
      </c>
      <c r="C508" s="158"/>
      <c r="D508" s="158"/>
      <c r="E508" s="158"/>
      <c r="F508" s="3"/>
      <c r="G508" s="3"/>
      <c r="H508" s="3"/>
      <c r="I508" s="3"/>
      <c r="J508" s="3"/>
    </row>
    <row r="509" spans="1:10" s="76" customFormat="1" ht="60.75" customHeight="1" x14ac:dyDescent="0.25">
      <c r="A509" s="71"/>
      <c r="B509" s="157" t="s">
        <v>458</v>
      </c>
      <c r="C509" s="158"/>
      <c r="D509" s="158"/>
      <c r="E509" s="158"/>
      <c r="F509" s="3"/>
      <c r="G509" s="3"/>
      <c r="H509" s="3"/>
      <c r="I509" s="3"/>
      <c r="J509" s="3"/>
    </row>
    <row r="510" spans="1:10" s="76" customFormat="1" ht="45" customHeight="1" x14ac:dyDescent="0.25">
      <c r="A510" s="71"/>
      <c r="B510" s="157" t="s">
        <v>459</v>
      </c>
      <c r="C510" s="158"/>
      <c r="D510" s="158"/>
      <c r="E510" s="158"/>
      <c r="F510" s="3"/>
      <c r="G510" s="3"/>
      <c r="H510" s="3"/>
      <c r="I510" s="3"/>
      <c r="J510" s="3"/>
    </row>
    <row r="511" spans="1:10" s="42" customFormat="1" ht="30" customHeight="1" x14ac:dyDescent="0.25">
      <c r="B511" s="163" t="s">
        <v>460</v>
      </c>
      <c r="C511" s="164"/>
      <c r="D511" s="164"/>
      <c r="E511" s="164"/>
      <c r="F511" s="3"/>
      <c r="G511" s="3"/>
      <c r="H511" s="3"/>
      <c r="I511" s="3"/>
      <c r="J511" s="3"/>
    </row>
    <row r="512" spans="1:10" s="42" customFormat="1" ht="105.75" customHeight="1" x14ac:dyDescent="0.25">
      <c r="B512" s="163" t="s">
        <v>461</v>
      </c>
      <c r="C512" s="164"/>
      <c r="D512" s="164"/>
      <c r="E512" s="164"/>
      <c r="F512" s="3"/>
      <c r="G512" s="3"/>
      <c r="H512" s="3"/>
      <c r="I512" s="3"/>
      <c r="J512" s="3"/>
    </row>
    <row r="513" spans="1:10" s="42" customFormat="1" x14ac:dyDescent="0.25">
      <c r="B513" s="161"/>
      <c r="C513" s="162"/>
      <c r="D513" s="162"/>
      <c r="E513" s="162"/>
      <c r="F513" s="3"/>
      <c r="G513" s="3"/>
      <c r="H513" s="3"/>
      <c r="I513" s="3"/>
      <c r="J513" s="3"/>
    </row>
    <row r="514" spans="1:10" s="42" customFormat="1" x14ac:dyDescent="0.25">
      <c r="B514" s="161"/>
      <c r="C514" s="162"/>
      <c r="D514" s="162"/>
      <c r="E514" s="162"/>
      <c r="F514" s="3"/>
      <c r="G514" s="3"/>
      <c r="H514" s="3"/>
      <c r="I514" s="3"/>
      <c r="J514" s="3"/>
    </row>
    <row r="515" spans="1:10" s="42" customFormat="1" x14ac:dyDescent="0.25">
      <c r="B515" s="161"/>
      <c r="C515" s="162"/>
      <c r="D515" s="162"/>
      <c r="E515" s="162"/>
      <c r="F515" s="3"/>
      <c r="G515" s="3"/>
      <c r="H515" s="3"/>
      <c r="I515" s="3"/>
      <c r="J515" s="3"/>
    </row>
    <row r="516" spans="1:10" s="42" customFormat="1" x14ac:dyDescent="0.25">
      <c r="B516" s="161"/>
      <c r="C516" s="162"/>
      <c r="D516" s="162"/>
      <c r="E516" s="162"/>
      <c r="F516" s="3"/>
      <c r="G516" s="3"/>
      <c r="H516" s="3"/>
      <c r="I516" s="3"/>
      <c r="J516" s="3"/>
    </row>
    <row r="517" spans="1:10" s="42" customFormat="1" x14ac:dyDescent="0.25">
      <c r="B517" s="161"/>
      <c r="C517" s="162"/>
      <c r="D517" s="162"/>
      <c r="E517" s="162"/>
      <c r="F517" s="3"/>
      <c r="G517" s="3"/>
      <c r="H517" s="3"/>
      <c r="I517" s="3"/>
      <c r="J517" s="3"/>
    </row>
    <row r="518" spans="1:10" x14ac:dyDescent="0.25">
      <c r="A518" s="42"/>
      <c r="B518" s="42"/>
      <c r="C518" s="42"/>
      <c r="D518" s="42"/>
      <c r="E518" s="42"/>
    </row>
    <row r="519" spans="1:10" x14ac:dyDescent="0.25">
      <c r="A519" s="42"/>
      <c r="B519" s="42"/>
      <c r="C519" s="42"/>
      <c r="D519" s="42"/>
      <c r="E519" s="42"/>
    </row>
    <row r="520" spans="1:10" ht="39" customHeight="1" x14ac:dyDescent="0.25">
      <c r="A520" s="42"/>
      <c r="B520" s="42"/>
      <c r="C520" s="42"/>
      <c r="D520" s="42"/>
      <c r="E520" s="42"/>
    </row>
    <row r="521" spans="1:10" x14ac:dyDescent="0.25">
      <c r="A521" s="42"/>
      <c r="B521" s="42"/>
      <c r="C521" s="42"/>
      <c r="D521" s="42"/>
      <c r="E521" s="42"/>
    </row>
    <row r="522" spans="1:10" x14ac:dyDescent="0.25">
      <c r="A522" s="42"/>
      <c r="B522" s="42"/>
      <c r="C522" s="42"/>
      <c r="D522" s="42"/>
      <c r="E522" s="42"/>
    </row>
    <row r="523" spans="1:10" x14ac:dyDescent="0.25">
      <c r="A523" s="42"/>
      <c r="B523" s="42"/>
      <c r="C523" s="42"/>
      <c r="D523" s="42"/>
      <c r="E523" s="42"/>
    </row>
    <row r="524" spans="1:10" x14ac:dyDescent="0.25">
      <c r="A524" s="42"/>
      <c r="B524" s="42"/>
      <c r="C524" s="42"/>
      <c r="D524" s="42"/>
      <c r="E524" s="42"/>
    </row>
    <row r="525" spans="1:10" x14ac:dyDescent="0.25">
      <c r="A525" s="42"/>
      <c r="B525" s="42"/>
      <c r="C525" s="42"/>
      <c r="D525" s="42"/>
      <c r="E525" s="42"/>
    </row>
    <row r="526" spans="1:10" x14ac:dyDescent="0.25">
      <c r="A526" s="42"/>
      <c r="B526" s="42"/>
      <c r="C526" s="42"/>
      <c r="D526" s="42"/>
      <c r="E526" s="42"/>
    </row>
    <row r="527" spans="1:10" x14ac:dyDescent="0.25">
      <c r="A527" s="42"/>
      <c r="B527" s="42"/>
      <c r="C527" s="42"/>
      <c r="D527" s="42"/>
      <c r="E527" s="42"/>
    </row>
    <row r="528" spans="1:10" x14ac:dyDescent="0.25">
      <c r="A528" s="42"/>
      <c r="B528" s="42"/>
      <c r="C528" s="42"/>
      <c r="D528" s="42"/>
      <c r="E528" s="42"/>
    </row>
    <row r="529" spans="1:5" x14ac:dyDescent="0.25">
      <c r="A529" s="42"/>
      <c r="B529" s="42"/>
      <c r="C529" s="42"/>
      <c r="D529" s="42"/>
      <c r="E529" s="42"/>
    </row>
    <row r="530" spans="1:5" x14ac:dyDescent="0.25">
      <c r="A530" s="42"/>
      <c r="B530" s="42"/>
      <c r="C530" s="42"/>
      <c r="D530" s="42"/>
      <c r="E530" s="42"/>
    </row>
    <row r="531" spans="1:5" x14ac:dyDescent="0.25">
      <c r="A531" s="42"/>
      <c r="B531" s="42"/>
      <c r="C531" s="42"/>
      <c r="D531" s="42"/>
      <c r="E531" s="42"/>
    </row>
    <row r="532" spans="1:5" x14ac:dyDescent="0.25">
      <c r="A532" s="42"/>
      <c r="B532" s="42"/>
      <c r="C532" s="42"/>
      <c r="D532" s="42"/>
      <c r="E532" s="42"/>
    </row>
    <row r="533" spans="1:5" x14ac:dyDescent="0.25">
      <c r="A533" s="42"/>
      <c r="B533" s="42"/>
      <c r="C533" s="42"/>
      <c r="D533" s="42"/>
      <c r="E533" s="42"/>
    </row>
    <row r="534" spans="1:5" x14ac:dyDescent="0.25">
      <c r="A534" s="42"/>
      <c r="B534" s="42"/>
      <c r="C534" s="42"/>
      <c r="D534" s="42"/>
      <c r="E534" s="42"/>
    </row>
    <row r="535" spans="1:5" x14ac:dyDescent="0.25">
      <c r="A535" s="42"/>
      <c r="B535" s="42"/>
      <c r="C535" s="42"/>
      <c r="D535" s="42"/>
      <c r="E535" s="42"/>
    </row>
    <row r="536" spans="1:5" ht="20.25" customHeight="1" x14ac:dyDescent="0.25">
      <c r="A536" s="42"/>
      <c r="B536" s="42"/>
      <c r="C536" s="42"/>
      <c r="D536" s="42"/>
      <c r="E536" s="42"/>
    </row>
    <row r="537" spans="1:5" ht="21" customHeight="1" x14ac:dyDescent="0.25">
      <c r="A537" s="42"/>
      <c r="B537" s="42"/>
      <c r="C537" s="42"/>
      <c r="D537" s="42"/>
      <c r="E537" s="42"/>
    </row>
    <row r="538" spans="1:5" x14ac:dyDescent="0.25">
      <c r="A538" s="42"/>
      <c r="B538" s="42"/>
      <c r="C538" s="42"/>
      <c r="D538" s="42"/>
      <c r="E538" s="42"/>
    </row>
    <row r="539" spans="1:5" x14ac:dyDescent="0.25">
      <c r="A539" s="42"/>
      <c r="B539" s="42"/>
      <c r="C539" s="42"/>
      <c r="D539" s="42"/>
      <c r="E539" s="42"/>
    </row>
    <row r="540" spans="1:5" ht="26.25" customHeight="1" x14ac:dyDescent="0.25">
      <c r="A540" s="42"/>
      <c r="B540" s="42"/>
      <c r="C540" s="42"/>
      <c r="D540" s="42"/>
      <c r="E540" s="42"/>
    </row>
    <row r="541" spans="1:5" ht="134.25" customHeight="1" x14ac:dyDescent="0.25">
      <c r="A541" s="42"/>
      <c r="B541" s="42"/>
      <c r="C541" s="42"/>
      <c r="D541" s="42"/>
      <c r="E541" s="42"/>
    </row>
    <row r="542" spans="1:5" ht="35.25" customHeight="1" x14ac:dyDescent="0.25">
      <c r="A542" s="42"/>
      <c r="B542" s="42"/>
      <c r="C542" s="42"/>
      <c r="D542" s="42"/>
      <c r="E542" s="42"/>
    </row>
    <row r="543" spans="1:5" ht="65.25" customHeight="1" x14ac:dyDescent="0.25">
      <c r="A543" s="42"/>
      <c r="B543" s="42"/>
      <c r="C543" s="42"/>
      <c r="D543" s="42"/>
      <c r="E543" s="42"/>
    </row>
    <row r="544" spans="1:5" ht="34.5" customHeight="1" x14ac:dyDescent="0.25">
      <c r="A544" s="142"/>
      <c r="B544" s="142"/>
      <c r="C544" s="142"/>
      <c r="D544" s="142"/>
      <c r="E544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3">
    <mergeCell ref="B517:E517"/>
    <mergeCell ref="A544:E544"/>
    <mergeCell ref="B511:E511"/>
    <mergeCell ref="B512:E512"/>
    <mergeCell ref="B513:E513"/>
    <mergeCell ref="B514:E514"/>
    <mergeCell ref="B515:E515"/>
    <mergeCell ref="B516:E516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H5:H6"/>
    <mergeCell ref="I5:J5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63:E164">
    <cfRule type="containsText" dxfId="25" priority="6" operator="containsText" text="ОШИБКА">
      <formula>NOT(ISERROR(SEARCH("ОШИБКА",D163)))</formula>
    </cfRule>
  </conditionalFormatting>
  <conditionalFormatting sqref="G1:J7 G265:J1048576">
    <cfRule type="containsText" dxfId="24" priority="5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23" priority="4" operator="containsText" text="ОШИБКА">
      <formula>NOT(ISERROR(SEARCH("ОШИБКА",G8)))</formula>
    </cfRule>
  </conditionalFormatting>
  <conditionalFormatting sqref="I260:J263">
    <cfRule type="containsText" dxfId="22" priority="3" operator="containsText" text="ОШИБКА">
      <formula>NOT(ISERROR(SEARCH("ОШИБКА",I260)))</formula>
    </cfRule>
  </conditionalFormatting>
  <conditionalFormatting sqref="I264:J264">
    <cfRule type="containsText" dxfId="21" priority="2" operator="containsText" text="ОШИБКА">
      <formula>NOT(ISERROR(SEARCH("ОШИБКА",I264)))</formula>
    </cfRule>
  </conditionalFormatting>
  <conditionalFormatting sqref="D177:E181">
    <cfRule type="containsText" dxfId="20" priority="1" operator="containsText" text="ОШИБКА">
      <formula>NOT(ISERROR(SEARCH("ОШИБКА",D177)))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4"/>
  <sheetViews>
    <sheetView view="pageBreakPreview" topLeftCell="A208" zoomScale="93" zoomScaleNormal="100" zoomScaleSheetLayoutView="93" workbookViewId="0">
      <selection activeCell="B73" sqref="B73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10" width="9.140625" style="3" customWidth="1"/>
    <col min="11" max="126" width="9.140625" style="1" customWidth="1"/>
    <col min="127" max="16384" width="10.140625" style="1"/>
  </cols>
  <sheetData>
    <row r="1" spans="1:10" ht="33" customHeight="1" x14ac:dyDescent="0.25">
      <c r="B1" s="2"/>
      <c r="C1" s="148" t="s">
        <v>0</v>
      </c>
      <c r="D1" s="148"/>
      <c r="E1" s="148"/>
    </row>
    <row r="2" spans="1:10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</row>
    <row r="3" spans="1:10" s="9" customFormat="1" ht="24.75" customHeight="1" x14ac:dyDescent="0.25">
      <c r="A3" s="7"/>
      <c r="B3" s="150" t="s">
        <v>541</v>
      </c>
      <c r="C3" s="150"/>
      <c r="D3" s="150"/>
      <c r="E3" s="150"/>
      <c r="F3" s="8"/>
      <c r="G3" s="8"/>
      <c r="H3" s="8"/>
      <c r="I3" s="8"/>
      <c r="J3" s="8"/>
    </row>
    <row r="4" spans="1:10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</row>
    <row r="5" spans="1:10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0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  <c r="H6" s="144"/>
      <c r="I6" s="12" t="s">
        <v>7</v>
      </c>
      <c r="J6" s="12" t="s">
        <v>8</v>
      </c>
    </row>
    <row r="7" spans="1:10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  <c r="H7" s="12">
        <v>3</v>
      </c>
      <c r="I7" s="12">
        <v>4</v>
      </c>
      <c r="J7" s="12">
        <v>5</v>
      </c>
    </row>
    <row r="8" spans="1:10" customFormat="1" ht="36" x14ac:dyDescent="0.25">
      <c r="A8" s="13" t="s">
        <v>9</v>
      </c>
      <c r="B8" s="13" t="s">
        <v>10</v>
      </c>
      <c r="C8" s="13">
        <v>27</v>
      </c>
      <c r="D8" s="13">
        <v>26</v>
      </c>
      <c r="E8" s="13">
        <v>1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customFormat="1" x14ac:dyDescent="0.25">
      <c r="A9" s="17" t="s">
        <v>11</v>
      </c>
      <c r="B9" s="17" t="s">
        <v>12</v>
      </c>
      <c r="C9" s="46">
        <v>13</v>
      </c>
      <c r="D9" s="46">
        <v>13</v>
      </c>
      <c r="E9" s="46">
        <v>0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customFormat="1" ht="24" x14ac:dyDescent="0.25">
      <c r="A10" s="19" t="s">
        <v>13</v>
      </c>
      <c r="B10" s="20" t="s">
        <v>14</v>
      </c>
      <c r="C10" s="48">
        <v>14</v>
      </c>
      <c r="D10" s="48">
        <v>13</v>
      </c>
      <c r="E10" s="48">
        <v>1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customFormat="1" x14ac:dyDescent="0.25">
      <c r="A11" s="17" t="s">
        <v>15</v>
      </c>
      <c r="B11" s="17" t="s">
        <v>16</v>
      </c>
      <c r="C11" s="46"/>
      <c r="D11" s="46"/>
      <c r="E11" s="46"/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customFormat="1" ht="15" customHeight="1" x14ac:dyDescent="0.25">
      <c r="A12" s="17" t="s">
        <v>17</v>
      </c>
      <c r="B12" s="17" t="s">
        <v>18</v>
      </c>
      <c r="C12" s="46">
        <v>0</v>
      </c>
      <c r="D12" s="46">
        <v>0</v>
      </c>
      <c r="E12" s="46"/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customFormat="1" x14ac:dyDescent="0.25">
      <c r="A13" s="17" t="s">
        <v>19</v>
      </c>
      <c r="B13" s="17" t="s">
        <v>20</v>
      </c>
      <c r="C13" s="46">
        <v>0</v>
      </c>
      <c r="D13" s="46">
        <v>0</v>
      </c>
      <c r="E13" s="46"/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customFormat="1" ht="24" x14ac:dyDescent="0.25">
      <c r="A14" s="17" t="s">
        <v>21</v>
      </c>
      <c r="B14" s="17" t="s">
        <v>22</v>
      </c>
      <c r="C14" s="46">
        <v>12</v>
      </c>
      <c r="D14" s="46">
        <v>12</v>
      </c>
      <c r="E14" s="46"/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customFormat="1" x14ac:dyDescent="0.25">
      <c r="A15" s="17" t="s">
        <v>23</v>
      </c>
      <c r="B15" s="17" t="s">
        <v>24</v>
      </c>
      <c r="C15" s="46">
        <v>2</v>
      </c>
      <c r="D15" s="46">
        <v>1</v>
      </c>
      <c r="E15" s="46">
        <v>1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customFormat="1" ht="24" x14ac:dyDescent="0.25">
      <c r="A16" s="19" t="s">
        <v>25</v>
      </c>
      <c r="B16" s="17" t="s">
        <v>26</v>
      </c>
      <c r="C16" s="48">
        <v>0</v>
      </c>
      <c r="D16" s="48">
        <v>0</v>
      </c>
      <c r="E16" s="48"/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customFormat="1" ht="36" x14ac:dyDescent="0.25">
      <c r="A17" s="19" t="s">
        <v>27</v>
      </c>
      <c r="B17" s="17" t="s">
        <v>28</v>
      </c>
      <c r="C17" s="48">
        <v>0</v>
      </c>
      <c r="D17" s="48">
        <v>0</v>
      </c>
      <c r="E17" s="48"/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customFormat="1" ht="24" x14ac:dyDescent="0.25">
      <c r="A18" s="17" t="s">
        <v>29</v>
      </c>
      <c r="B18" s="17" t="s">
        <v>30</v>
      </c>
      <c r="C18" s="46">
        <v>0</v>
      </c>
      <c r="D18" s="46">
        <v>0</v>
      </c>
      <c r="E18" s="46"/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customFormat="1" ht="36" x14ac:dyDescent="0.25">
      <c r="A19" s="19" t="s">
        <v>31</v>
      </c>
      <c r="B19" s="19" t="s">
        <v>32</v>
      </c>
      <c r="C19" s="48">
        <v>0</v>
      </c>
      <c r="D19" s="48">
        <v>0</v>
      </c>
      <c r="E19" s="48"/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customFormat="1" ht="24" x14ac:dyDescent="0.25">
      <c r="A20" s="17" t="s">
        <v>33</v>
      </c>
      <c r="B20" s="17" t="s">
        <v>34</v>
      </c>
      <c r="C20" s="46">
        <v>0</v>
      </c>
      <c r="D20" s="46">
        <v>0</v>
      </c>
      <c r="E20" s="46"/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customFormat="1" x14ac:dyDescent="0.25">
      <c r="A21" s="19" t="s">
        <v>35</v>
      </c>
      <c r="B21" s="19" t="s">
        <v>36</v>
      </c>
      <c r="C21" s="48">
        <v>0</v>
      </c>
      <c r="D21" s="48">
        <v>0</v>
      </c>
      <c r="E21" s="48"/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customFormat="1" ht="24" x14ac:dyDescent="0.25">
      <c r="A22" s="19" t="s">
        <v>37</v>
      </c>
      <c r="B22" s="19" t="s">
        <v>38</v>
      </c>
      <c r="C22" s="48">
        <v>0</v>
      </c>
      <c r="D22" s="48">
        <v>0</v>
      </c>
      <c r="E22" s="48"/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customFormat="1" ht="24" x14ac:dyDescent="0.25">
      <c r="A23" s="13">
        <v>2</v>
      </c>
      <c r="B23" s="13" t="s">
        <v>39</v>
      </c>
      <c r="C23" s="49">
        <v>19</v>
      </c>
      <c r="D23" s="49">
        <v>18</v>
      </c>
      <c r="E23" s="49">
        <v>1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customFormat="1" x14ac:dyDescent="0.25">
      <c r="A24" s="19" t="s">
        <v>40</v>
      </c>
      <c r="B24" s="19" t="s">
        <v>41</v>
      </c>
      <c r="C24" s="48">
        <v>5</v>
      </c>
      <c r="D24" s="48">
        <v>5</v>
      </c>
      <c r="E24" s="48"/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customFormat="1" ht="24" x14ac:dyDescent="0.25">
      <c r="A25" s="19" t="s">
        <v>42</v>
      </c>
      <c r="B25" s="19" t="s">
        <v>43</v>
      </c>
      <c r="C25" s="48">
        <v>14</v>
      </c>
      <c r="D25" s="48">
        <v>13</v>
      </c>
      <c r="E25" s="48">
        <v>1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customFormat="1" ht="36" x14ac:dyDescent="0.25">
      <c r="A26" s="19" t="s">
        <v>44</v>
      </c>
      <c r="B26" s="19" t="s">
        <v>45</v>
      </c>
      <c r="C26" s="48">
        <v>12</v>
      </c>
      <c r="D26" s="48">
        <v>12</v>
      </c>
      <c r="E26" s="48">
        <v>0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customFormat="1" x14ac:dyDescent="0.25">
      <c r="A27" s="19" t="s">
        <v>46</v>
      </c>
      <c r="B27" s="19" t="s">
        <v>47</v>
      </c>
      <c r="C27" s="48">
        <v>2</v>
      </c>
      <c r="D27" s="48">
        <v>1</v>
      </c>
      <c r="E27" s="48">
        <v>1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customFormat="1" ht="24" x14ac:dyDescent="0.25">
      <c r="A28" s="13">
        <v>3</v>
      </c>
      <c r="B28" s="13" t="s">
        <v>48</v>
      </c>
      <c r="C28" s="13">
        <v>8</v>
      </c>
      <c r="D28" s="13">
        <v>8</v>
      </c>
      <c r="E28" s="13"/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customFormat="1" x14ac:dyDescent="0.25">
      <c r="A29" s="23" t="s">
        <v>49</v>
      </c>
      <c r="B29" s="19" t="s">
        <v>50</v>
      </c>
      <c r="C29" s="48">
        <v>8</v>
      </c>
      <c r="D29" s="48">
        <v>8</v>
      </c>
      <c r="E29" s="48"/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customFormat="1" ht="24" x14ac:dyDescent="0.25">
      <c r="A30" s="23" t="s">
        <v>51</v>
      </c>
      <c r="B30" s="19" t="s">
        <v>52</v>
      </c>
      <c r="C30" s="48">
        <v>0</v>
      </c>
      <c r="D30" s="48">
        <v>0</v>
      </c>
      <c r="E30" s="48"/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</row>
    <row r="31" spans="1:10" customFormat="1" ht="48" x14ac:dyDescent="0.25">
      <c r="A31" s="23" t="s">
        <v>53</v>
      </c>
      <c r="B31" s="19" t="s">
        <v>54</v>
      </c>
      <c r="C31" s="48">
        <v>0</v>
      </c>
      <c r="D31" s="48">
        <v>0</v>
      </c>
      <c r="E31" s="48"/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customFormat="1" x14ac:dyDescent="0.25">
      <c r="A32" s="23" t="s">
        <v>55</v>
      </c>
      <c r="B32" s="19" t="s">
        <v>56</v>
      </c>
      <c r="C32" s="48">
        <v>0</v>
      </c>
      <c r="D32" s="48">
        <v>0</v>
      </c>
      <c r="E32" s="48"/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customFormat="1" ht="72" x14ac:dyDescent="0.25">
      <c r="A33" s="23" t="s">
        <v>57</v>
      </c>
      <c r="B33" s="19" t="s">
        <v>58</v>
      </c>
      <c r="C33" s="48">
        <v>0</v>
      </c>
      <c r="D33" s="48">
        <v>0</v>
      </c>
      <c r="E33" s="48"/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customFormat="1" x14ac:dyDescent="0.25">
      <c r="A34" s="23" t="s">
        <v>59</v>
      </c>
      <c r="B34" s="19" t="s">
        <v>60</v>
      </c>
      <c r="C34" s="48">
        <v>0</v>
      </c>
      <c r="D34" s="48">
        <v>0</v>
      </c>
      <c r="E34" s="48"/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customFormat="1" x14ac:dyDescent="0.25">
      <c r="A35" s="23" t="s">
        <v>61</v>
      </c>
      <c r="B35" s="19" t="s">
        <v>62</v>
      </c>
      <c r="C35" s="48">
        <v>0</v>
      </c>
      <c r="D35" s="48">
        <v>0</v>
      </c>
      <c r="E35" s="48"/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customFormat="1" x14ac:dyDescent="0.25">
      <c r="A36" s="23" t="s">
        <v>63</v>
      </c>
      <c r="B36" s="19" t="s">
        <v>64</v>
      </c>
      <c r="C36" s="48">
        <v>0</v>
      </c>
      <c r="D36" s="48">
        <v>0</v>
      </c>
      <c r="E36" s="48"/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customFormat="1" x14ac:dyDescent="0.25">
      <c r="A37" s="23" t="s">
        <v>65</v>
      </c>
      <c r="B37" s="19" t="s">
        <v>66</v>
      </c>
      <c r="C37" s="48">
        <v>0</v>
      </c>
      <c r="D37" s="48">
        <v>0</v>
      </c>
      <c r="E37" s="48"/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customFormat="1" x14ac:dyDescent="0.25">
      <c r="A38" s="23" t="s">
        <v>67</v>
      </c>
      <c r="B38" s="19" t="s">
        <v>68</v>
      </c>
      <c r="C38" s="48">
        <v>0</v>
      </c>
      <c r="D38" s="48">
        <v>0</v>
      </c>
      <c r="E38" s="48"/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customFormat="1" x14ac:dyDescent="0.25">
      <c r="A39" s="25">
        <v>38779</v>
      </c>
      <c r="B39" s="19" t="s">
        <v>70</v>
      </c>
      <c r="C39" s="48">
        <v>0</v>
      </c>
      <c r="D39" s="48">
        <v>0</v>
      </c>
      <c r="E39" s="48"/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customFormat="1" ht="24" x14ac:dyDescent="0.25">
      <c r="A40" s="23" t="s">
        <v>71</v>
      </c>
      <c r="B40" s="19" t="s">
        <v>72</v>
      </c>
      <c r="C40" s="48">
        <v>0</v>
      </c>
      <c r="D40" s="48">
        <v>0</v>
      </c>
      <c r="E40" s="48"/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customFormat="1" ht="24" x14ac:dyDescent="0.25">
      <c r="A41" s="13">
        <v>4</v>
      </c>
      <c r="B41" s="13" t="s">
        <v>73</v>
      </c>
      <c r="C41" s="13">
        <v>0</v>
      </c>
      <c r="D41" s="13">
        <v>0</v>
      </c>
      <c r="E41" s="13"/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customFormat="1" ht="24" x14ac:dyDescent="0.25">
      <c r="A42" s="13">
        <v>5</v>
      </c>
      <c r="B42" s="13" t="s">
        <v>74</v>
      </c>
      <c r="C42" s="13">
        <v>0</v>
      </c>
      <c r="D42" s="13">
        <v>0</v>
      </c>
      <c r="E42" s="13"/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customFormat="1" ht="24" x14ac:dyDescent="0.25">
      <c r="A43" s="19" t="s">
        <v>75</v>
      </c>
      <c r="B43" s="19" t="s">
        <v>76</v>
      </c>
      <c r="C43" s="48">
        <v>0</v>
      </c>
      <c r="D43" s="48">
        <v>0</v>
      </c>
      <c r="E43" s="48"/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customFormat="1" x14ac:dyDescent="0.25">
      <c r="A44" s="13">
        <v>6</v>
      </c>
      <c r="B44" s="13" t="s">
        <v>77</v>
      </c>
      <c r="C44" s="13">
        <v>0</v>
      </c>
      <c r="D44" s="13">
        <v>0</v>
      </c>
      <c r="E44" s="13"/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customFormat="1" x14ac:dyDescent="0.25">
      <c r="A45" s="19" t="s">
        <v>78</v>
      </c>
      <c r="B45" s="19" t="s">
        <v>79</v>
      </c>
      <c r="C45" s="48">
        <v>0</v>
      </c>
      <c r="D45" s="48">
        <v>0</v>
      </c>
      <c r="E45" s="48"/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customFormat="1" x14ac:dyDescent="0.25">
      <c r="A46" s="19" t="s">
        <v>80</v>
      </c>
      <c r="B46" s="19" t="s">
        <v>81</v>
      </c>
      <c r="C46" s="48">
        <v>0</v>
      </c>
      <c r="D46" s="48">
        <v>0</v>
      </c>
      <c r="E46" s="48"/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customFormat="1" x14ac:dyDescent="0.25">
      <c r="A47" s="19" t="s">
        <v>82</v>
      </c>
      <c r="B47" s="19" t="s">
        <v>83</v>
      </c>
      <c r="C47" s="48">
        <v>0</v>
      </c>
      <c r="D47" s="48">
        <v>0</v>
      </c>
      <c r="E47" s="48"/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customFormat="1" ht="48" x14ac:dyDescent="0.25">
      <c r="A48" s="13">
        <v>7</v>
      </c>
      <c r="B48" s="13" t="s">
        <v>84</v>
      </c>
      <c r="C48" s="13">
        <v>0</v>
      </c>
      <c r="D48" s="13">
        <v>0</v>
      </c>
      <c r="E48" s="13"/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customFormat="1" x14ac:dyDescent="0.25">
      <c r="A49" s="13">
        <v>8</v>
      </c>
      <c r="B49" s="13" t="s">
        <v>85</v>
      </c>
      <c r="C49" s="13">
        <v>0</v>
      </c>
      <c r="D49" s="13">
        <v>0</v>
      </c>
      <c r="E49" s="13"/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customFormat="1" ht="24" x14ac:dyDescent="0.25">
      <c r="A50" s="19">
        <v>81</v>
      </c>
      <c r="B50" s="19" t="s">
        <v>87</v>
      </c>
      <c r="C50" s="48">
        <v>0</v>
      </c>
      <c r="D50" s="48">
        <v>0</v>
      </c>
      <c r="E50" s="48"/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customFormat="1" x14ac:dyDescent="0.25">
      <c r="A51" s="19" t="s">
        <v>88</v>
      </c>
      <c r="B51" s="19" t="s">
        <v>89</v>
      </c>
      <c r="C51" s="48">
        <v>0</v>
      </c>
      <c r="D51" s="48">
        <v>0</v>
      </c>
      <c r="E51" s="48"/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customFormat="1" x14ac:dyDescent="0.25">
      <c r="A52" s="19" t="s">
        <v>90</v>
      </c>
      <c r="B52" s="19" t="s">
        <v>91</v>
      </c>
      <c r="C52" s="48">
        <v>0</v>
      </c>
      <c r="D52" s="48">
        <v>0</v>
      </c>
      <c r="E52" s="48"/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customFormat="1" x14ac:dyDescent="0.25">
      <c r="A53" s="19" t="s">
        <v>92</v>
      </c>
      <c r="B53" s="19" t="s">
        <v>93</v>
      </c>
      <c r="C53" s="48">
        <v>0</v>
      </c>
      <c r="D53" s="48">
        <v>0</v>
      </c>
      <c r="E53" s="48"/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customFormat="1" x14ac:dyDescent="0.25">
      <c r="A54" s="19" t="s">
        <v>94</v>
      </c>
      <c r="B54" s="19" t="s">
        <v>95</v>
      </c>
      <c r="C54" s="48">
        <v>0</v>
      </c>
      <c r="D54" s="48">
        <v>0</v>
      </c>
      <c r="E54" s="48"/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customFormat="1" ht="24" x14ac:dyDescent="0.25">
      <c r="A55" s="13">
        <v>9</v>
      </c>
      <c r="B55" s="27" t="s">
        <v>96</v>
      </c>
      <c r="C55" s="93">
        <v>236</v>
      </c>
      <c r="D55" s="93">
        <v>226</v>
      </c>
      <c r="E55" s="93">
        <v>10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customFormat="1" ht="24" x14ac:dyDescent="0.25">
      <c r="A56" s="13">
        <v>10</v>
      </c>
      <c r="B56" s="13" t="s">
        <v>97</v>
      </c>
      <c r="C56" s="13">
        <v>0</v>
      </c>
      <c r="D56" s="13">
        <v>0</v>
      </c>
      <c r="E56" s="13"/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customFormat="1" ht="48" x14ac:dyDescent="0.25">
      <c r="A57" s="13">
        <v>11</v>
      </c>
      <c r="B57" s="13" t="s">
        <v>98</v>
      </c>
      <c r="C57" s="13">
        <v>0</v>
      </c>
      <c r="D57" s="13">
        <v>0</v>
      </c>
      <c r="E57" s="13"/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customFormat="1" x14ac:dyDescent="0.25">
      <c r="A58" s="13">
        <v>12</v>
      </c>
      <c r="B58" s="13" t="s">
        <v>99</v>
      </c>
      <c r="C58" s="13">
        <v>0</v>
      </c>
      <c r="D58" s="13">
        <v>0</v>
      </c>
      <c r="E58" s="13"/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</row>
    <row r="59" spans="1:10" customFormat="1" ht="24" x14ac:dyDescent="0.25">
      <c r="A59" s="28" t="s">
        <v>100</v>
      </c>
      <c r="B59" s="17" t="s">
        <v>101</v>
      </c>
      <c r="C59" s="48">
        <v>0</v>
      </c>
      <c r="D59" s="48">
        <v>0</v>
      </c>
      <c r="E59" s="48"/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customFormat="1" ht="24" x14ac:dyDescent="0.25">
      <c r="A60" s="28" t="s">
        <v>102</v>
      </c>
      <c r="B60" s="17" t="s">
        <v>103</v>
      </c>
      <c r="C60" s="48">
        <v>0</v>
      </c>
      <c r="D60" s="48">
        <v>0</v>
      </c>
      <c r="E60" s="48"/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customFormat="1" ht="24" x14ac:dyDescent="0.25">
      <c r="A61" s="13">
        <v>13</v>
      </c>
      <c r="B61" s="13" t="s">
        <v>104</v>
      </c>
      <c r="C61" s="13">
        <v>0</v>
      </c>
      <c r="D61" s="13">
        <v>0</v>
      </c>
      <c r="E61" s="13"/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customFormat="1" ht="24" x14ac:dyDescent="0.25">
      <c r="A62" s="13">
        <v>14</v>
      </c>
      <c r="B62" s="13" t="s">
        <v>105</v>
      </c>
      <c r="C62" s="13">
        <v>0</v>
      </c>
      <c r="D62" s="13">
        <v>0</v>
      </c>
      <c r="E62" s="13"/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customFormat="1" ht="36" x14ac:dyDescent="0.25">
      <c r="A63" s="13">
        <v>15</v>
      </c>
      <c r="B63" s="13" t="s">
        <v>106</v>
      </c>
      <c r="C63" s="93">
        <v>0</v>
      </c>
      <c r="D63" s="93">
        <v>0</v>
      </c>
      <c r="E63" s="93"/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customFormat="1" ht="36" x14ac:dyDescent="0.25">
      <c r="A64" s="13">
        <v>16</v>
      </c>
      <c r="B64" s="13" t="s">
        <v>107</v>
      </c>
      <c r="C64" s="93">
        <v>0</v>
      </c>
      <c r="D64" s="93">
        <v>0</v>
      </c>
      <c r="E64" s="93"/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customFormat="1" ht="36" x14ac:dyDescent="0.25">
      <c r="A65" s="13">
        <v>17</v>
      </c>
      <c r="B65" s="13" t="s">
        <v>108</v>
      </c>
      <c r="C65" s="93">
        <v>0</v>
      </c>
      <c r="D65" s="93">
        <v>0</v>
      </c>
      <c r="E65" s="93"/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customFormat="1" x14ac:dyDescent="0.25">
      <c r="A66" s="19" t="s">
        <v>109</v>
      </c>
      <c r="B66" s="19" t="s">
        <v>110</v>
      </c>
      <c r="C66" s="48">
        <v>0</v>
      </c>
      <c r="D66" s="48">
        <v>0</v>
      </c>
      <c r="E66" s="48"/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customFormat="1" x14ac:dyDescent="0.25">
      <c r="A67" s="19" t="s">
        <v>111</v>
      </c>
      <c r="B67" s="19" t="s">
        <v>112</v>
      </c>
      <c r="C67" s="48">
        <v>0</v>
      </c>
      <c r="D67" s="48">
        <v>0</v>
      </c>
      <c r="E67" s="48"/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customFormat="1" x14ac:dyDescent="0.25">
      <c r="A68" s="19" t="s">
        <v>113</v>
      </c>
      <c r="B68" s="19" t="s">
        <v>114</v>
      </c>
      <c r="C68" s="48">
        <v>0</v>
      </c>
      <c r="D68" s="48">
        <v>0</v>
      </c>
      <c r="E68" s="48"/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customFormat="1" x14ac:dyDescent="0.25">
      <c r="A69" s="19" t="s">
        <v>115</v>
      </c>
      <c r="B69" s="19" t="s">
        <v>116</v>
      </c>
      <c r="C69" s="48">
        <v>0</v>
      </c>
      <c r="D69" s="48">
        <v>0</v>
      </c>
      <c r="E69" s="48"/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customFormat="1" ht="24" x14ac:dyDescent="0.25">
      <c r="A70" s="13">
        <v>18</v>
      </c>
      <c r="B70" s="13" t="s">
        <v>117</v>
      </c>
      <c r="C70" s="13">
        <v>0</v>
      </c>
      <c r="D70" s="13">
        <v>0</v>
      </c>
      <c r="E70" s="13"/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customFormat="1" x14ac:dyDescent="0.25">
      <c r="A71" s="13">
        <v>19</v>
      </c>
      <c r="B71" s="13" t="s">
        <v>118</v>
      </c>
      <c r="C71" s="13">
        <v>0</v>
      </c>
      <c r="D71" s="13">
        <v>0</v>
      </c>
      <c r="E71" s="13"/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customFormat="1" ht="24" x14ac:dyDescent="0.25">
      <c r="A72" s="13">
        <v>20</v>
      </c>
      <c r="B72" s="13" t="s">
        <v>119</v>
      </c>
      <c r="C72" s="13">
        <v>0</v>
      </c>
      <c r="D72" s="13">
        <v>0</v>
      </c>
      <c r="E72" s="13"/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customFormat="1" ht="24" x14ac:dyDescent="0.25">
      <c r="A73" s="13">
        <v>21</v>
      </c>
      <c r="B73" s="13" t="s">
        <v>120</v>
      </c>
      <c r="C73" s="13">
        <v>11</v>
      </c>
      <c r="D73" s="13">
        <v>11</v>
      </c>
      <c r="E73" s="13"/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customFormat="1" ht="24" x14ac:dyDescent="0.25">
      <c r="A74" s="19" t="s">
        <v>121</v>
      </c>
      <c r="B74" s="19" t="s">
        <v>122</v>
      </c>
      <c r="C74" s="48">
        <v>0</v>
      </c>
      <c r="D74" s="48"/>
      <c r="E74" s="48">
        <v>0</v>
      </c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customFormat="1" ht="24" x14ac:dyDescent="0.25">
      <c r="A75" s="13">
        <v>22</v>
      </c>
      <c r="B75" s="13" t="s">
        <v>123</v>
      </c>
      <c r="C75" s="13">
        <v>0</v>
      </c>
      <c r="D75" s="13"/>
      <c r="E75" s="13">
        <v>0</v>
      </c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customFormat="1" ht="36" x14ac:dyDescent="0.25">
      <c r="A76" s="19" t="s">
        <v>124</v>
      </c>
      <c r="B76" s="17" t="s">
        <v>125</v>
      </c>
      <c r="C76" s="48">
        <v>0</v>
      </c>
      <c r="D76" s="48">
        <v>0</v>
      </c>
      <c r="E76" s="48"/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customFormat="1" ht="36" x14ac:dyDescent="0.25">
      <c r="A77" s="13">
        <v>23</v>
      </c>
      <c r="B77" s="13" t="s">
        <v>126</v>
      </c>
      <c r="C77" s="93">
        <v>11</v>
      </c>
      <c r="D77" s="93">
        <v>11</v>
      </c>
      <c r="E77" s="93">
        <v>0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customFormat="1" ht="24" x14ac:dyDescent="0.25">
      <c r="A78" s="17" t="s">
        <v>127</v>
      </c>
      <c r="B78" s="17" t="s">
        <v>128</v>
      </c>
      <c r="C78" s="48">
        <v>6</v>
      </c>
      <c r="D78" s="48">
        <v>6</v>
      </c>
      <c r="E78" s="48"/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customFormat="1" ht="36" x14ac:dyDescent="0.25">
      <c r="A79" s="17" t="s">
        <v>129</v>
      </c>
      <c r="B79" s="17" t="s">
        <v>130</v>
      </c>
      <c r="C79" s="48">
        <v>60</v>
      </c>
      <c r="D79" s="48">
        <v>60</v>
      </c>
      <c r="E79" s="48"/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customFormat="1" ht="36" x14ac:dyDescent="0.25">
      <c r="A80" s="17" t="s">
        <v>131</v>
      </c>
      <c r="B80" s="17" t="s">
        <v>132</v>
      </c>
      <c r="C80" s="48">
        <v>300</v>
      </c>
      <c r="D80" s="48">
        <v>300</v>
      </c>
      <c r="E80" s="48"/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customFormat="1" ht="24" x14ac:dyDescent="0.25">
      <c r="A81" s="17" t="s">
        <v>133</v>
      </c>
      <c r="B81" s="17" t="s">
        <v>134</v>
      </c>
      <c r="C81" s="48">
        <v>5</v>
      </c>
      <c r="D81" s="48">
        <v>5</v>
      </c>
      <c r="E81" s="48"/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customFormat="1" ht="48" x14ac:dyDescent="0.25">
      <c r="A82" s="53">
        <v>36945</v>
      </c>
      <c r="B82" s="17" t="s">
        <v>136</v>
      </c>
      <c r="C82" s="48">
        <v>0</v>
      </c>
      <c r="D82" s="48">
        <v>0</v>
      </c>
      <c r="E82" s="48"/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customFormat="1" ht="24" x14ac:dyDescent="0.25">
      <c r="A83" s="13">
        <v>24</v>
      </c>
      <c r="B83" s="13" t="s">
        <v>137</v>
      </c>
      <c r="C83" s="13">
        <v>129</v>
      </c>
      <c r="D83" s="13">
        <v>129</v>
      </c>
      <c r="E83" s="13"/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customFormat="1" x14ac:dyDescent="0.25">
      <c r="A84" s="23" t="s">
        <v>138</v>
      </c>
      <c r="B84" s="19" t="s">
        <v>12</v>
      </c>
      <c r="C84" s="48">
        <v>129</v>
      </c>
      <c r="D84" s="48">
        <v>129</v>
      </c>
      <c r="E84" s="48"/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customFormat="1" ht="24" x14ac:dyDescent="0.25">
      <c r="A85" s="23" t="s">
        <v>139</v>
      </c>
      <c r="B85" s="19" t="s">
        <v>140</v>
      </c>
      <c r="C85" s="48">
        <v>0</v>
      </c>
      <c r="D85" s="48">
        <v>0</v>
      </c>
      <c r="E85" s="48"/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customFormat="1" ht="24" x14ac:dyDescent="0.25">
      <c r="A86" s="23" t="s">
        <v>141</v>
      </c>
      <c r="B86" s="19" t="s">
        <v>142</v>
      </c>
      <c r="C86" s="48">
        <v>85</v>
      </c>
      <c r="D86" s="48">
        <v>85</v>
      </c>
      <c r="E86" s="48"/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customFormat="1" x14ac:dyDescent="0.25">
      <c r="A87" s="23" t="s">
        <v>143</v>
      </c>
      <c r="B87" s="19" t="s">
        <v>12</v>
      </c>
      <c r="C87" s="48">
        <v>85</v>
      </c>
      <c r="D87" s="48">
        <v>85</v>
      </c>
      <c r="E87" s="48"/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customFormat="1" ht="24" x14ac:dyDescent="0.25">
      <c r="A88" s="23" t="s">
        <v>144</v>
      </c>
      <c r="B88" s="19" t="s">
        <v>145</v>
      </c>
      <c r="C88" s="48">
        <v>0</v>
      </c>
      <c r="D88" s="48"/>
      <c r="E88" s="48"/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customFormat="1" ht="24" x14ac:dyDescent="0.25">
      <c r="A89" s="23" t="s">
        <v>146</v>
      </c>
      <c r="B89" s="19" t="s">
        <v>147</v>
      </c>
      <c r="C89" s="48">
        <v>5</v>
      </c>
      <c r="D89" s="48">
        <v>5</v>
      </c>
      <c r="E89" s="48"/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customFormat="1" x14ac:dyDescent="0.25">
      <c r="A90" s="28" t="s">
        <v>148</v>
      </c>
      <c r="B90" s="19" t="s">
        <v>12</v>
      </c>
      <c r="C90" s="48">
        <v>5</v>
      </c>
      <c r="D90" s="48">
        <v>5</v>
      </c>
      <c r="E90" s="48"/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customFormat="1" ht="24" x14ac:dyDescent="0.25">
      <c r="A91" s="28" t="s">
        <v>149</v>
      </c>
      <c r="B91" s="19" t="s">
        <v>145</v>
      </c>
      <c r="C91" s="48">
        <v>0</v>
      </c>
      <c r="D91" s="48">
        <v>0</v>
      </c>
      <c r="E91" s="48"/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customFormat="1" ht="24" x14ac:dyDescent="0.25">
      <c r="A92" s="28" t="s">
        <v>150</v>
      </c>
      <c r="B92" s="32" t="s">
        <v>151</v>
      </c>
      <c r="C92" s="48">
        <v>33</v>
      </c>
      <c r="D92" s="48">
        <v>33</v>
      </c>
      <c r="E92" s="48"/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customFormat="1" x14ac:dyDescent="0.25">
      <c r="A93" s="28" t="s">
        <v>152</v>
      </c>
      <c r="B93" s="19" t="s">
        <v>12</v>
      </c>
      <c r="C93" s="48">
        <v>33</v>
      </c>
      <c r="D93" s="48">
        <v>33</v>
      </c>
      <c r="E93" s="48"/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customFormat="1" ht="24" x14ac:dyDescent="0.25">
      <c r="A94" s="28" t="s">
        <v>153</v>
      </c>
      <c r="B94" s="19" t="s">
        <v>145</v>
      </c>
      <c r="C94" s="48">
        <v>0</v>
      </c>
      <c r="D94" s="48">
        <v>0</v>
      </c>
      <c r="E94" s="48"/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customFormat="1" ht="24" x14ac:dyDescent="0.25">
      <c r="A95" s="28" t="s">
        <v>150</v>
      </c>
      <c r="B95" s="32" t="s">
        <v>155</v>
      </c>
      <c r="C95" s="48">
        <v>0</v>
      </c>
      <c r="D95" s="48">
        <v>0</v>
      </c>
      <c r="E95" s="48"/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customFormat="1" x14ac:dyDescent="0.25">
      <c r="A96" s="28" t="s">
        <v>156</v>
      </c>
      <c r="B96" s="19" t="s">
        <v>12</v>
      </c>
      <c r="C96" s="48">
        <v>0</v>
      </c>
      <c r="D96" s="48">
        <v>0</v>
      </c>
      <c r="E96" s="48"/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customFormat="1" ht="24" x14ac:dyDescent="0.25">
      <c r="A97" s="28" t="s">
        <v>157</v>
      </c>
      <c r="B97" s="19" t="s">
        <v>145</v>
      </c>
      <c r="C97" s="48">
        <v>0</v>
      </c>
      <c r="D97" s="48">
        <v>0</v>
      </c>
      <c r="E97" s="48"/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customFormat="1" ht="24" x14ac:dyDescent="0.25">
      <c r="A98" s="28" t="s">
        <v>158</v>
      </c>
      <c r="B98" s="32" t="s">
        <v>159</v>
      </c>
      <c r="C98" s="48">
        <v>0</v>
      </c>
      <c r="D98" s="48">
        <v>0</v>
      </c>
      <c r="E98" s="48"/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customFormat="1" x14ac:dyDescent="0.25">
      <c r="A99" s="28" t="s">
        <v>160</v>
      </c>
      <c r="B99" s="19" t="s">
        <v>12</v>
      </c>
      <c r="C99" s="48">
        <v>0</v>
      </c>
      <c r="D99" s="48">
        <v>0</v>
      </c>
      <c r="E99" s="48"/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customFormat="1" ht="24" x14ac:dyDescent="0.25">
      <c r="A100" s="28" t="s">
        <v>161</v>
      </c>
      <c r="B100" s="19" t="s">
        <v>145</v>
      </c>
      <c r="C100" s="48">
        <v>0</v>
      </c>
      <c r="D100" s="48">
        <v>0</v>
      </c>
      <c r="E100" s="48"/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customFormat="1" ht="24" x14ac:dyDescent="0.25">
      <c r="A101" s="28" t="s">
        <v>162</v>
      </c>
      <c r="B101" s="32" t="s">
        <v>163</v>
      </c>
      <c r="C101" s="48">
        <v>1</v>
      </c>
      <c r="D101" s="48">
        <v>1</v>
      </c>
      <c r="E101" s="48"/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customFormat="1" x14ac:dyDescent="0.25">
      <c r="A102" s="28" t="s">
        <v>164</v>
      </c>
      <c r="B102" s="19" t="s">
        <v>12</v>
      </c>
      <c r="C102" s="48">
        <v>1</v>
      </c>
      <c r="D102" s="48">
        <v>1</v>
      </c>
      <c r="E102" s="48"/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customFormat="1" ht="24" x14ac:dyDescent="0.25">
      <c r="A103" s="28" t="s">
        <v>165</v>
      </c>
      <c r="B103" s="19" t="s">
        <v>145</v>
      </c>
      <c r="C103" s="48">
        <v>0</v>
      </c>
      <c r="D103" s="48">
        <v>0</v>
      </c>
      <c r="E103" s="48"/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customFormat="1" ht="24" x14ac:dyDescent="0.25">
      <c r="A104" s="28" t="s">
        <v>166</v>
      </c>
      <c r="B104" s="32" t="s">
        <v>167</v>
      </c>
      <c r="C104" s="48">
        <v>5</v>
      </c>
      <c r="D104" s="48">
        <v>5</v>
      </c>
      <c r="E104" s="48"/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customFormat="1" x14ac:dyDescent="0.25">
      <c r="A105" s="28" t="s">
        <v>168</v>
      </c>
      <c r="B105" s="19" t="s">
        <v>12</v>
      </c>
      <c r="C105" s="48">
        <v>5</v>
      </c>
      <c r="D105" s="48">
        <v>5</v>
      </c>
      <c r="E105" s="48"/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customFormat="1" ht="24" x14ac:dyDescent="0.25">
      <c r="A106" s="28" t="s">
        <v>169</v>
      </c>
      <c r="B106" s="19" t="s">
        <v>145</v>
      </c>
      <c r="C106" s="48">
        <v>0</v>
      </c>
      <c r="D106" s="48">
        <v>0</v>
      </c>
      <c r="E106" s="48"/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customFormat="1" x14ac:dyDescent="0.25">
      <c r="A107" s="28" t="s">
        <v>170</v>
      </c>
      <c r="B107" s="17" t="s">
        <v>171</v>
      </c>
      <c r="C107" s="94">
        <v>0</v>
      </c>
      <c r="D107" s="94">
        <v>0</v>
      </c>
      <c r="E107" s="94"/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customFormat="1" ht="24" x14ac:dyDescent="0.25">
      <c r="A108" s="28" t="s">
        <v>172</v>
      </c>
      <c r="B108" s="17" t="s">
        <v>173</v>
      </c>
      <c r="C108" s="94">
        <v>0</v>
      </c>
      <c r="D108" s="94">
        <v>0</v>
      </c>
      <c r="E108" s="94"/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customFormat="1" ht="24" x14ac:dyDescent="0.25">
      <c r="A109" s="28" t="s">
        <v>174</v>
      </c>
      <c r="B109" s="17" t="s">
        <v>175</v>
      </c>
      <c r="C109" s="94">
        <v>129</v>
      </c>
      <c r="D109" s="94">
        <v>129</v>
      </c>
      <c r="E109" s="94"/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customFormat="1" ht="24" x14ac:dyDescent="0.25">
      <c r="A110" s="28" t="s">
        <v>176</v>
      </c>
      <c r="B110" s="17" t="s">
        <v>177</v>
      </c>
      <c r="C110" s="94">
        <v>0</v>
      </c>
      <c r="D110" s="94">
        <v>0</v>
      </c>
      <c r="E110" s="94"/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customFormat="1" ht="36" x14ac:dyDescent="0.25">
      <c r="A111" s="13">
        <v>25</v>
      </c>
      <c r="B111" s="13" t="s">
        <v>178</v>
      </c>
      <c r="C111" s="13">
        <v>6</v>
      </c>
      <c r="D111" s="13">
        <v>6</v>
      </c>
      <c r="E111" s="13"/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customFormat="1" x14ac:dyDescent="0.25">
      <c r="A112" s="23" t="s">
        <v>179</v>
      </c>
      <c r="B112" s="19" t="s">
        <v>180</v>
      </c>
      <c r="C112" s="48">
        <v>6</v>
      </c>
      <c r="D112" s="48">
        <v>6</v>
      </c>
      <c r="E112" s="48"/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customFormat="1" ht="24" x14ac:dyDescent="0.25">
      <c r="A113" s="23" t="s">
        <v>181</v>
      </c>
      <c r="B113" s="19" t="s">
        <v>182</v>
      </c>
      <c r="C113" s="48">
        <v>0</v>
      </c>
      <c r="D113" s="48">
        <v>0</v>
      </c>
      <c r="E113" s="48"/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customFormat="1" x14ac:dyDescent="0.25">
      <c r="A114" s="13">
        <v>26</v>
      </c>
      <c r="B114" s="13" t="s">
        <v>183</v>
      </c>
      <c r="C114" s="13">
        <v>0</v>
      </c>
      <c r="D114" s="13">
        <v>0</v>
      </c>
      <c r="E114" s="13"/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customFormat="1" ht="24" x14ac:dyDescent="0.25">
      <c r="A115" s="23" t="s">
        <v>184</v>
      </c>
      <c r="B115" s="19" t="s">
        <v>185</v>
      </c>
      <c r="C115" s="48">
        <v>0</v>
      </c>
      <c r="D115" s="48">
        <v>0</v>
      </c>
      <c r="E115" s="48"/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customFormat="1" ht="15" customHeight="1" x14ac:dyDescent="0.25">
      <c r="A116" s="23" t="s">
        <v>186</v>
      </c>
      <c r="B116" s="19" t="s">
        <v>187</v>
      </c>
      <c r="C116" s="48">
        <v>0</v>
      </c>
      <c r="D116" s="48">
        <v>0</v>
      </c>
      <c r="E116" s="48"/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customFormat="1" ht="24" x14ac:dyDescent="0.25">
      <c r="A117" s="13">
        <v>27</v>
      </c>
      <c r="B117" s="13" t="s">
        <v>188</v>
      </c>
      <c r="C117" s="13">
        <v>0</v>
      </c>
      <c r="D117" s="13">
        <v>0</v>
      </c>
      <c r="E117" s="13"/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customFormat="1" ht="24" x14ac:dyDescent="0.25">
      <c r="A118" s="13">
        <v>28</v>
      </c>
      <c r="B118" s="13" t="s">
        <v>189</v>
      </c>
      <c r="C118" s="13">
        <v>0</v>
      </c>
      <c r="D118" s="13">
        <v>0</v>
      </c>
      <c r="E118" s="13"/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customFormat="1" ht="24" x14ac:dyDescent="0.25">
      <c r="A119" s="13">
        <v>29</v>
      </c>
      <c r="B119" s="13" t="s">
        <v>190</v>
      </c>
      <c r="C119" s="13">
        <v>0</v>
      </c>
      <c r="D119" s="13">
        <v>0</v>
      </c>
      <c r="E119" s="13"/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customFormat="1" ht="24" x14ac:dyDescent="0.25">
      <c r="A120" s="13">
        <v>30</v>
      </c>
      <c r="B120" s="13" t="s">
        <v>191</v>
      </c>
      <c r="C120" s="13">
        <v>0</v>
      </c>
      <c r="D120" s="13">
        <v>0</v>
      </c>
      <c r="E120" s="13"/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customFormat="1" ht="36" x14ac:dyDescent="0.25">
      <c r="A121" s="13">
        <v>31</v>
      </c>
      <c r="B121" s="13" t="s">
        <v>192</v>
      </c>
      <c r="C121" s="13">
        <v>0</v>
      </c>
      <c r="D121" s="13">
        <v>0</v>
      </c>
      <c r="E121" s="13"/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customFormat="1" ht="36" x14ac:dyDescent="0.25">
      <c r="A122" s="13">
        <v>32</v>
      </c>
      <c r="B122" s="13" t="s">
        <v>193</v>
      </c>
      <c r="C122" s="13">
        <v>11</v>
      </c>
      <c r="D122" s="13">
        <v>11</v>
      </c>
      <c r="E122" s="13"/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customFormat="1" x14ac:dyDescent="0.25">
      <c r="A123" s="23" t="s">
        <v>194</v>
      </c>
      <c r="B123" s="19" t="s">
        <v>180</v>
      </c>
      <c r="C123" s="48">
        <v>11</v>
      </c>
      <c r="D123" s="48">
        <v>11</v>
      </c>
      <c r="E123" s="48"/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customFormat="1" ht="24" x14ac:dyDescent="0.25">
      <c r="A124" s="23" t="s">
        <v>195</v>
      </c>
      <c r="B124" s="19" t="s">
        <v>196</v>
      </c>
      <c r="C124" s="48">
        <v>0</v>
      </c>
      <c r="D124" s="48">
        <v>0</v>
      </c>
      <c r="E124" s="48"/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customFormat="1" x14ac:dyDescent="0.25">
      <c r="A125" s="23"/>
      <c r="B125" s="34" t="s">
        <v>197</v>
      </c>
      <c r="C125" s="48">
        <v>0</v>
      </c>
      <c r="D125" s="48">
        <v>0</v>
      </c>
      <c r="E125" s="48"/>
      <c r="F125" s="15"/>
      <c r="G125" s="24"/>
      <c r="I125" s="22"/>
      <c r="J125" s="22"/>
    </row>
    <row r="126" spans="1:10" customFormat="1" x14ac:dyDescent="0.25">
      <c r="A126" s="23" t="s">
        <v>198</v>
      </c>
      <c r="B126" s="19" t="s">
        <v>199</v>
      </c>
      <c r="C126" s="48">
        <v>0</v>
      </c>
      <c r="D126" s="48">
        <v>0</v>
      </c>
      <c r="E126" s="48"/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customFormat="1" x14ac:dyDescent="0.25">
      <c r="A127" s="23" t="s">
        <v>200</v>
      </c>
      <c r="B127" s="19" t="s">
        <v>201</v>
      </c>
      <c r="C127" s="48">
        <v>0</v>
      </c>
      <c r="D127" s="48">
        <v>0</v>
      </c>
      <c r="E127" s="48"/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customFormat="1" x14ac:dyDescent="0.25">
      <c r="A128" s="23" t="s">
        <v>202</v>
      </c>
      <c r="B128" s="19" t="s">
        <v>203</v>
      </c>
      <c r="C128" s="48">
        <v>5</v>
      </c>
      <c r="D128" s="48">
        <v>5</v>
      </c>
      <c r="E128" s="48"/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customFormat="1" ht="24" x14ac:dyDescent="0.25">
      <c r="A129" s="19" t="s">
        <v>204</v>
      </c>
      <c r="B129" s="19" t="s">
        <v>205</v>
      </c>
      <c r="C129" s="48">
        <v>6</v>
      </c>
      <c r="D129" s="48">
        <v>6</v>
      </c>
      <c r="E129" s="48"/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customFormat="1" x14ac:dyDescent="0.25">
      <c r="A130" s="19" t="s">
        <v>206</v>
      </c>
      <c r="B130" s="19" t="s">
        <v>207</v>
      </c>
      <c r="C130" s="48">
        <v>0</v>
      </c>
      <c r="D130" s="48">
        <v>0</v>
      </c>
      <c r="E130" s="48"/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customFormat="1" x14ac:dyDescent="0.25">
      <c r="A131" s="23" t="s">
        <v>208</v>
      </c>
      <c r="B131" s="19" t="s">
        <v>209</v>
      </c>
      <c r="C131" s="48">
        <v>3</v>
      </c>
      <c r="D131" s="48">
        <v>3</v>
      </c>
      <c r="E131" s="48"/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customFormat="1" x14ac:dyDescent="0.25">
      <c r="A132" s="23" t="s">
        <v>210</v>
      </c>
      <c r="B132" s="19" t="s">
        <v>211</v>
      </c>
      <c r="C132" s="48">
        <v>0</v>
      </c>
      <c r="D132" s="48">
        <v>0</v>
      </c>
      <c r="E132" s="48"/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customFormat="1" x14ac:dyDescent="0.25">
      <c r="A133" s="23" t="s">
        <v>212</v>
      </c>
      <c r="B133" s="19" t="s">
        <v>213</v>
      </c>
      <c r="C133" s="48">
        <v>3</v>
      </c>
      <c r="D133" s="48">
        <v>3</v>
      </c>
      <c r="E133" s="48"/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customFormat="1" ht="24" x14ac:dyDescent="0.25">
      <c r="A134" s="13">
        <v>33</v>
      </c>
      <c r="B134" s="13" t="s">
        <v>214</v>
      </c>
      <c r="C134" s="13">
        <v>4</v>
      </c>
      <c r="D134" s="13">
        <v>4</v>
      </c>
      <c r="E134" s="13"/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customFormat="1" x14ac:dyDescent="0.25">
      <c r="A135" s="23" t="s">
        <v>215</v>
      </c>
      <c r="B135" s="19" t="s">
        <v>216</v>
      </c>
      <c r="C135" s="48">
        <v>0</v>
      </c>
      <c r="D135" s="48">
        <v>0</v>
      </c>
      <c r="E135" s="48"/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customFormat="1" x14ac:dyDescent="0.25">
      <c r="A136" s="23" t="s">
        <v>217</v>
      </c>
      <c r="B136" s="19" t="s">
        <v>218</v>
      </c>
      <c r="C136" s="48">
        <v>2</v>
      </c>
      <c r="D136" s="48">
        <v>2</v>
      </c>
      <c r="E136" s="48"/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customFormat="1" x14ac:dyDescent="0.25">
      <c r="A137" s="23" t="s">
        <v>219</v>
      </c>
      <c r="B137" s="19" t="s">
        <v>220</v>
      </c>
      <c r="C137" s="48">
        <v>0</v>
      </c>
      <c r="D137" s="48">
        <v>0</v>
      </c>
      <c r="E137" s="48"/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customFormat="1" x14ac:dyDescent="0.25">
      <c r="A138" s="23" t="s">
        <v>221</v>
      </c>
      <c r="B138" s="19" t="s">
        <v>222</v>
      </c>
      <c r="C138" s="48">
        <v>2</v>
      </c>
      <c r="D138" s="48">
        <v>2</v>
      </c>
      <c r="E138" s="48"/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customFormat="1" ht="36" x14ac:dyDescent="0.25">
      <c r="A139" s="13">
        <v>34</v>
      </c>
      <c r="B139" s="13" t="s">
        <v>223</v>
      </c>
      <c r="C139" s="13">
        <v>360</v>
      </c>
      <c r="D139" s="13">
        <v>360</v>
      </c>
      <c r="E139" s="13"/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customFormat="1" x14ac:dyDescent="0.25">
      <c r="A140" s="23" t="s">
        <v>224</v>
      </c>
      <c r="B140" s="19" t="s">
        <v>180</v>
      </c>
      <c r="C140" s="48">
        <v>360</v>
      </c>
      <c r="D140" s="48">
        <v>360</v>
      </c>
      <c r="E140" s="48"/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customFormat="1" ht="24" x14ac:dyDescent="0.25">
      <c r="A141" s="23" t="s">
        <v>225</v>
      </c>
      <c r="B141" s="19" t="s">
        <v>226</v>
      </c>
      <c r="C141" s="48">
        <v>0</v>
      </c>
      <c r="D141" s="48">
        <v>0</v>
      </c>
      <c r="E141" s="48"/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customFormat="1" ht="24" x14ac:dyDescent="0.25">
      <c r="A142" s="23"/>
      <c r="B142" s="34" t="s">
        <v>227</v>
      </c>
      <c r="C142" s="48">
        <v>0</v>
      </c>
      <c r="D142" s="48">
        <v>0</v>
      </c>
      <c r="E142" s="48"/>
      <c r="F142" s="15"/>
      <c r="G142" s="24"/>
      <c r="I142" s="22"/>
      <c r="J142" s="22"/>
    </row>
    <row r="143" spans="1:10" customFormat="1" x14ac:dyDescent="0.25">
      <c r="A143" s="23" t="s">
        <v>228</v>
      </c>
      <c r="B143" s="19" t="s">
        <v>229</v>
      </c>
      <c r="C143" s="48">
        <v>0</v>
      </c>
      <c r="D143" s="48">
        <v>0</v>
      </c>
      <c r="E143" s="48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customFormat="1" x14ac:dyDescent="0.25">
      <c r="A144" s="23" t="s">
        <v>230</v>
      </c>
      <c r="B144" s="19" t="s">
        <v>231</v>
      </c>
      <c r="C144" s="48">
        <v>60</v>
      </c>
      <c r="D144" s="48">
        <v>60</v>
      </c>
      <c r="E144" s="48"/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customFormat="1" x14ac:dyDescent="0.25">
      <c r="A145" s="23" t="s">
        <v>232</v>
      </c>
      <c r="B145" s="19" t="s">
        <v>233</v>
      </c>
      <c r="C145" s="48">
        <v>0</v>
      </c>
      <c r="D145" s="48">
        <v>0</v>
      </c>
      <c r="E145" s="48"/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customFormat="1" x14ac:dyDescent="0.25">
      <c r="A146" s="23" t="s">
        <v>234</v>
      </c>
      <c r="B146" s="19" t="s">
        <v>235</v>
      </c>
      <c r="C146" s="48">
        <v>300</v>
      </c>
      <c r="D146" s="48">
        <v>300</v>
      </c>
      <c r="E146" s="48"/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customFormat="1" ht="24" x14ac:dyDescent="0.25">
      <c r="A147" s="13">
        <v>35</v>
      </c>
      <c r="B147" s="13" t="s">
        <v>236</v>
      </c>
      <c r="C147" s="13">
        <v>240</v>
      </c>
      <c r="D147" s="13">
        <v>240</v>
      </c>
      <c r="E147" s="13"/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customFormat="1" x14ac:dyDescent="0.25">
      <c r="A148" s="23" t="s">
        <v>237</v>
      </c>
      <c r="B148" s="19" t="s">
        <v>216</v>
      </c>
      <c r="C148" s="48">
        <v>0</v>
      </c>
      <c r="D148" s="48">
        <v>0</v>
      </c>
      <c r="E148" s="48"/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customFormat="1" x14ac:dyDescent="0.25">
      <c r="A149" s="23" t="s">
        <v>238</v>
      </c>
      <c r="B149" s="19" t="s">
        <v>218</v>
      </c>
      <c r="C149" s="48">
        <v>40</v>
      </c>
      <c r="D149" s="48">
        <v>40</v>
      </c>
      <c r="E149" s="48"/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customFormat="1" x14ac:dyDescent="0.25">
      <c r="A150" s="23" t="s">
        <v>239</v>
      </c>
      <c r="B150" s="19" t="s">
        <v>220</v>
      </c>
      <c r="C150" s="48">
        <v>0</v>
      </c>
      <c r="D150" s="48">
        <v>0</v>
      </c>
      <c r="E150" s="48"/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customFormat="1" x14ac:dyDescent="0.25">
      <c r="A151" s="23" t="s">
        <v>240</v>
      </c>
      <c r="B151" s="19" t="s">
        <v>222</v>
      </c>
      <c r="C151" s="48">
        <v>200</v>
      </c>
      <c r="D151" s="48">
        <v>200</v>
      </c>
      <c r="E151" s="48"/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customFormat="1" ht="36" x14ac:dyDescent="0.25">
      <c r="A152" s="13">
        <v>36</v>
      </c>
      <c r="B152" s="13" t="s">
        <v>241</v>
      </c>
      <c r="C152" s="13">
        <v>11</v>
      </c>
      <c r="D152" s="13">
        <v>11</v>
      </c>
      <c r="E152" s="13"/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customFormat="1" x14ac:dyDescent="0.25">
      <c r="A153" s="28" t="s">
        <v>242</v>
      </c>
      <c r="B153" s="17" t="s">
        <v>180</v>
      </c>
      <c r="C153" s="48">
        <v>11</v>
      </c>
      <c r="D153" s="48">
        <v>11</v>
      </c>
      <c r="E153" s="48"/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customFormat="1" ht="24" x14ac:dyDescent="0.25">
      <c r="A154" s="28" t="s">
        <v>243</v>
      </c>
      <c r="B154" s="17" t="s">
        <v>226</v>
      </c>
      <c r="C154" s="48">
        <v>0</v>
      </c>
      <c r="D154" s="48">
        <v>0</v>
      </c>
      <c r="E154" s="48"/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customFormat="1" x14ac:dyDescent="0.25">
      <c r="A155" s="28" t="s">
        <v>244</v>
      </c>
      <c r="B155" s="17" t="s">
        <v>245</v>
      </c>
      <c r="C155" s="94">
        <v>1</v>
      </c>
      <c r="D155" s="94">
        <v>1</v>
      </c>
      <c r="E155" s="94"/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customFormat="1" x14ac:dyDescent="0.25">
      <c r="A156" s="28" t="s">
        <v>246</v>
      </c>
      <c r="B156" s="17" t="s">
        <v>247</v>
      </c>
      <c r="C156" s="94">
        <v>9</v>
      </c>
      <c r="D156" s="94">
        <v>9</v>
      </c>
      <c r="E156" s="94"/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customFormat="1" x14ac:dyDescent="0.25">
      <c r="A157" s="28" t="s">
        <v>248</v>
      </c>
      <c r="B157" s="17" t="s">
        <v>249</v>
      </c>
      <c r="C157" s="94">
        <v>1</v>
      </c>
      <c r="D157" s="94">
        <v>1</v>
      </c>
      <c r="E157" s="94"/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customFormat="1" x14ac:dyDescent="0.25">
      <c r="A158" s="28"/>
      <c r="B158" s="32" t="s">
        <v>250</v>
      </c>
      <c r="C158" s="48">
        <v>0</v>
      </c>
      <c r="D158" s="48">
        <v>0</v>
      </c>
      <c r="E158" s="48"/>
      <c r="F158" s="15"/>
      <c r="G158" s="29"/>
      <c r="I158" s="22"/>
      <c r="J158" s="22"/>
    </row>
    <row r="159" spans="1:10" customFormat="1" x14ac:dyDescent="0.25">
      <c r="A159" s="28" t="s">
        <v>251</v>
      </c>
      <c r="B159" s="17" t="s">
        <v>252</v>
      </c>
      <c r="C159" s="48">
        <v>11</v>
      </c>
      <c r="D159" s="48">
        <v>11</v>
      </c>
      <c r="E159" s="48"/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customFormat="1" x14ac:dyDescent="0.25">
      <c r="A160" s="28" t="s">
        <v>253</v>
      </c>
      <c r="B160" s="17" t="s">
        <v>254</v>
      </c>
      <c r="C160" s="48">
        <v>0</v>
      </c>
      <c r="D160" s="48">
        <v>0</v>
      </c>
      <c r="E160" s="48"/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customFormat="1" ht="24" x14ac:dyDescent="0.25">
      <c r="A161" s="13">
        <v>37</v>
      </c>
      <c r="B161" s="13" t="s">
        <v>255</v>
      </c>
      <c r="C161" s="13">
        <v>7</v>
      </c>
      <c r="D161" s="13">
        <v>6</v>
      </c>
      <c r="E161" s="13">
        <v>1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customFormat="1" ht="24" x14ac:dyDescent="0.25">
      <c r="A162" s="23" t="s">
        <v>256</v>
      </c>
      <c r="B162" s="19" t="s">
        <v>257</v>
      </c>
      <c r="C162" s="48">
        <v>6</v>
      </c>
      <c r="D162" s="48">
        <v>5</v>
      </c>
      <c r="E162" s="48">
        <v>1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customFormat="1" ht="24" x14ac:dyDescent="0.25">
      <c r="A163" s="13">
        <v>38</v>
      </c>
      <c r="B163" s="13" t="s">
        <v>258</v>
      </c>
      <c r="C163" s="13">
        <v>12</v>
      </c>
      <c r="D163" s="14" t="s">
        <v>259</v>
      </c>
      <c r="E163" s="14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customFormat="1" ht="24" x14ac:dyDescent="0.25">
      <c r="A164" s="23" t="s">
        <v>260</v>
      </c>
      <c r="B164" s="19" t="s">
        <v>261</v>
      </c>
      <c r="C164" s="48">
        <v>8</v>
      </c>
      <c r="D164" s="22" t="s">
        <v>259</v>
      </c>
      <c r="E164" s="22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customFormat="1" ht="24" x14ac:dyDescent="0.25">
      <c r="A165" s="13">
        <v>39</v>
      </c>
      <c r="B165" s="13" t="s">
        <v>262</v>
      </c>
      <c r="C165" s="13">
        <v>0</v>
      </c>
      <c r="D165" s="13">
        <v>0</v>
      </c>
      <c r="E165" s="13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customFormat="1" x14ac:dyDescent="0.25">
      <c r="A166" s="23" t="s">
        <v>263</v>
      </c>
      <c r="B166" s="19" t="s">
        <v>264</v>
      </c>
      <c r="C166" s="48">
        <v>0</v>
      </c>
      <c r="D166" s="48">
        <v>0</v>
      </c>
      <c r="E166" s="48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customFormat="1" x14ac:dyDescent="0.25">
      <c r="A167" s="23" t="s">
        <v>265</v>
      </c>
      <c r="B167" s="19" t="s">
        <v>266</v>
      </c>
      <c r="C167" s="48">
        <v>0</v>
      </c>
      <c r="D167" s="48">
        <v>0</v>
      </c>
      <c r="E167" s="48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customFormat="1" ht="24" x14ac:dyDescent="0.25">
      <c r="A168" s="23" t="s">
        <v>267</v>
      </c>
      <c r="B168" s="19" t="s">
        <v>268</v>
      </c>
      <c r="C168" s="48">
        <v>0</v>
      </c>
      <c r="D168" s="48">
        <v>0</v>
      </c>
      <c r="E168" s="48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customFormat="1" ht="24" x14ac:dyDescent="0.25">
      <c r="A169" s="13">
        <v>40</v>
      </c>
      <c r="B169" s="13" t="s">
        <v>269</v>
      </c>
      <c r="C169" s="13">
        <v>0</v>
      </c>
      <c r="D169" s="13">
        <v>0</v>
      </c>
      <c r="E169" s="13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customFormat="1" ht="24" x14ac:dyDescent="0.25">
      <c r="A170" s="28" t="s">
        <v>270</v>
      </c>
      <c r="B170" s="17" t="s">
        <v>271</v>
      </c>
      <c r="C170" s="64">
        <v>0</v>
      </c>
      <c r="D170" s="64">
        <v>0</v>
      </c>
      <c r="E170" s="64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customFormat="1" ht="36" x14ac:dyDescent="0.25">
      <c r="A171" s="13">
        <v>41</v>
      </c>
      <c r="B171" s="13" t="s">
        <v>272</v>
      </c>
      <c r="C171" s="13">
        <v>0</v>
      </c>
      <c r="D171" s="13">
        <v>0</v>
      </c>
      <c r="E171" s="13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customFormat="1" ht="36" x14ac:dyDescent="0.25">
      <c r="A172" s="13">
        <v>42</v>
      </c>
      <c r="B172" s="13" t="s">
        <v>273</v>
      </c>
      <c r="C172" s="13">
        <v>0</v>
      </c>
      <c r="D172" s="13">
        <v>0</v>
      </c>
      <c r="E172" s="13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customFormat="1" ht="36" x14ac:dyDescent="0.25">
      <c r="A173" s="23" t="s">
        <v>274</v>
      </c>
      <c r="B173" s="19" t="s">
        <v>275</v>
      </c>
      <c r="C173" s="48">
        <v>0</v>
      </c>
      <c r="D173" s="48">
        <v>0</v>
      </c>
      <c r="E173" s="48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customFormat="1" ht="48" x14ac:dyDescent="0.25">
      <c r="A174" s="13">
        <v>43</v>
      </c>
      <c r="B174" s="13" t="s">
        <v>276</v>
      </c>
      <c r="C174" s="13">
        <v>0</v>
      </c>
      <c r="D174" s="13">
        <v>0</v>
      </c>
      <c r="E174" s="13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customFormat="1" ht="36" x14ac:dyDescent="0.25">
      <c r="A175" s="13">
        <v>44</v>
      </c>
      <c r="B175" s="13" t="s">
        <v>277</v>
      </c>
      <c r="C175" s="13">
        <v>0</v>
      </c>
      <c r="D175" s="13">
        <v>0</v>
      </c>
      <c r="E175" s="13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customFormat="1" ht="36" x14ac:dyDescent="0.25">
      <c r="A176" s="23" t="s">
        <v>278</v>
      </c>
      <c r="B176" s="19" t="s">
        <v>279</v>
      </c>
      <c r="C176" s="48">
        <v>0</v>
      </c>
      <c r="D176" s="48">
        <v>0</v>
      </c>
      <c r="E176" s="48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customFormat="1" ht="24" x14ac:dyDescent="0.25">
      <c r="A177" s="13">
        <v>45</v>
      </c>
      <c r="B177" s="13" t="s">
        <v>280</v>
      </c>
      <c r="C177" s="13">
        <v>1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customFormat="1" x14ac:dyDescent="0.25">
      <c r="A178" s="23" t="s">
        <v>281</v>
      </c>
      <c r="B178" s="19" t="s">
        <v>282</v>
      </c>
      <c r="C178" s="48">
        <v>1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customFormat="1" x14ac:dyDescent="0.25">
      <c r="A179" s="23" t="s">
        <v>283</v>
      </c>
      <c r="B179" s="19" t="s">
        <v>284</v>
      </c>
      <c r="C179" s="48">
        <v>0</v>
      </c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customFormat="1" ht="24" x14ac:dyDescent="0.25">
      <c r="A180" s="35">
        <v>46</v>
      </c>
      <c r="B180" s="13" t="s">
        <v>285</v>
      </c>
      <c r="C180" s="49">
        <v>2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customFormat="1" ht="24" x14ac:dyDescent="0.25">
      <c r="A181" s="35" t="s">
        <v>286</v>
      </c>
      <c r="B181" s="13" t="s">
        <v>287</v>
      </c>
      <c r="C181" s="49">
        <v>0</v>
      </c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customFormat="1" ht="36" x14ac:dyDescent="0.25">
      <c r="A182" s="35">
        <v>47</v>
      </c>
      <c r="B182" s="13" t="s">
        <v>288</v>
      </c>
      <c r="C182" s="49">
        <v>5</v>
      </c>
      <c r="D182" s="49">
        <v>5</v>
      </c>
      <c r="E182" s="49"/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customFormat="1" ht="24" x14ac:dyDescent="0.25">
      <c r="A183" s="23" t="s">
        <v>289</v>
      </c>
      <c r="B183" s="19" t="s">
        <v>290</v>
      </c>
      <c r="C183" s="48">
        <v>0</v>
      </c>
      <c r="D183" s="48">
        <v>0</v>
      </c>
      <c r="E183" s="48"/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customFormat="1" ht="36" x14ac:dyDescent="0.25">
      <c r="A184" s="23" t="s">
        <v>291</v>
      </c>
      <c r="B184" s="19" t="s">
        <v>292</v>
      </c>
      <c r="C184" s="48">
        <v>0</v>
      </c>
      <c r="D184" s="48">
        <v>0</v>
      </c>
      <c r="E184" s="48"/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customFormat="1" ht="24" x14ac:dyDescent="0.25">
      <c r="A185" s="23" t="s">
        <v>293</v>
      </c>
      <c r="B185" s="19" t="s">
        <v>294</v>
      </c>
      <c r="C185" s="48">
        <v>0</v>
      </c>
      <c r="D185" s="48">
        <v>0</v>
      </c>
      <c r="E185" s="48"/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customFormat="1" ht="24" x14ac:dyDescent="0.25">
      <c r="A186" s="23" t="s">
        <v>295</v>
      </c>
      <c r="B186" s="19" t="s">
        <v>296</v>
      </c>
      <c r="C186" s="48">
        <v>0</v>
      </c>
      <c r="D186" s="48">
        <v>0</v>
      </c>
      <c r="E186" s="48"/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customFormat="1" ht="24" x14ac:dyDescent="0.25">
      <c r="A187" s="23" t="s">
        <v>297</v>
      </c>
      <c r="B187" s="19" t="s">
        <v>298</v>
      </c>
      <c r="C187" s="48">
        <v>0</v>
      </c>
      <c r="D187" s="48">
        <v>0</v>
      </c>
      <c r="E187" s="48"/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customFormat="1" ht="24" x14ac:dyDescent="0.25">
      <c r="A188" s="23" t="s">
        <v>299</v>
      </c>
      <c r="B188" s="19" t="s">
        <v>300</v>
      </c>
      <c r="C188" s="48">
        <v>0</v>
      </c>
      <c r="D188" s="48">
        <v>0</v>
      </c>
      <c r="E188" s="48"/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customFormat="1" x14ac:dyDescent="0.25">
      <c r="A189" s="23" t="s">
        <v>301</v>
      </c>
      <c r="B189" s="19" t="s">
        <v>302</v>
      </c>
      <c r="C189" s="48">
        <v>0</v>
      </c>
      <c r="D189" s="48">
        <v>0</v>
      </c>
      <c r="E189" s="48"/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customFormat="1" x14ac:dyDescent="0.25">
      <c r="A190" s="23" t="s">
        <v>303</v>
      </c>
      <c r="B190" s="19" t="s">
        <v>304</v>
      </c>
      <c r="C190" s="48">
        <v>0</v>
      </c>
      <c r="D190" s="48">
        <v>0</v>
      </c>
      <c r="E190" s="48"/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customFormat="1" x14ac:dyDescent="0.25">
      <c r="A191" s="23" t="s">
        <v>305</v>
      </c>
      <c r="B191" s="19" t="s">
        <v>306</v>
      </c>
      <c r="C191" s="48">
        <v>1</v>
      </c>
      <c r="D191" s="48">
        <v>1</v>
      </c>
      <c r="E191" s="48">
        <v>0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customFormat="1" x14ac:dyDescent="0.25">
      <c r="A192" s="23" t="s">
        <v>307</v>
      </c>
      <c r="B192" s="19" t="s">
        <v>308</v>
      </c>
      <c r="C192" s="48">
        <v>0</v>
      </c>
      <c r="D192" s="48">
        <v>0</v>
      </c>
      <c r="E192" s="48"/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customFormat="1" ht="24" x14ac:dyDescent="0.25">
      <c r="A193" s="23" t="s">
        <v>309</v>
      </c>
      <c r="B193" s="19" t="s">
        <v>310</v>
      </c>
      <c r="C193" s="48">
        <v>0</v>
      </c>
      <c r="D193" s="48">
        <v>0</v>
      </c>
      <c r="E193" s="48"/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customFormat="1" x14ac:dyDescent="0.25">
      <c r="A194" s="23" t="s">
        <v>311</v>
      </c>
      <c r="B194" s="19" t="s">
        <v>312</v>
      </c>
      <c r="C194" s="48">
        <v>4</v>
      </c>
      <c r="D194" s="48">
        <v>4</v>
      </c>
      <c r="E194" s="48">
        <v>0</v>
      </c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customFormat="1" ht="48.75" customHeight="1" x14ac:dyDescent="0.25">
      <c r="A195" s="23" t="s">
        <v>313</v>
      </c>
      <c r="B195" s="19" t="s">
        <v>314</v>
      </c>
      <c r="C195" s="48">
        <v>0</v>
      </c>
      <c r="D195" s="48">
        <v>0</v>
      </c>
      <c r="E195" s="48"/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customFormat="1" x14ac:dyDescent="0.25">
      <c r="A196" s="23" t="s">
        <v>315</v>
      </c>
      <c r="B196" s="19" t="s">
        <v>316</v>
      </c>
      <c r="C196" s="48">
        <v>0</v>
      </c>
      <c r="D196" s="48">
        <v>0</v>
      </c>
      <c r="E196" s="48"/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customFormat="1" x14ac:dyDescent="0.25">
      <c r="A197" s="23" t="s">
        <v>317</v>
      </c>
      <c r="B197" s="19" t="s">
        <v>318</v>
      </c>
      <c r="C197" s="48">
        <v>0</v>
      </c>
      <c r="D197" s="48">
        <v>0</v>
      </c>
      <c r="E197" s="48"/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customFormat="1" x14ac:dyDescent="0.25">
      <c r="A198" s="23" t="s">
        <v>319</v>
      </c>
      <c r="B198" s="19" t="s">
        <v>320</v>
      </c>
      <c r="C198" s="48">
        <v>0</v>
      </c>
      <c r="D198" s="48">
        <v>0</v>
      </c>
      <c r="E198" s="48"/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customFormat="1" ht="24" x14ac:dyDescent="0.25">
      <c r="A199" s="23" t="s">
        <v>321</v>
      </c>
      <c r="B199" s="19" t="s">
        <v>322</v>
      </c>
      <c r="C199" s="48">
        <v>0</v>
      </c>
      <c r="D199" s="48">
        <v>0</v>
      </c>
      <c r="E199" s="48"/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customFormat="1" x14ac:dyDescent="0.25">
      <c r="A200" s="23" t="s">
        <v>323</v>
      </c>
      <c r="B200" s="19" t="s">
        <v>324</v>
      </c>
      <c r="C200" s="48">
        <v>0</v>
      </c>
      <c r="D200" s="48">
        <v>0</v>
      </c>
      <c r="E200" s="48"/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customFormat="1" x14ac:dyDescent="0.25">
      <c r="A201" s="23" t="s">
        <v>325</v>
      </c>
      <c r="B201" s="19" t="s">
        <v>326</v>
      </c>
      <c r="C201" s="48">
        <v>0</v>
      </c>
      <c r="D201" s="48">
        <v>0</v>
      </c>
      <c r="E201" s="48"/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customFormat="1" ht="24" x14ac:dyDescent="0.25">
      <c r="A202" s="23" t="s">
        <v>327</v>
      </c>
      <c r="B202" s="19" t="s">
        <v>328</v>
      </c>
      <c r="C202" s="48">
        <v>0</v>
      </c>
      <c r="D202" s="48">
        <v>0</v>
      </c>
      <c r="E202" s="48"/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customFormat="1" x14ac:dyDescent="0.25">
      <c r="A203" s="23" t="s">
        <v>329</v>
      </c>
      <c r="B203" s="19" t="s">
        <v>330</v>
      </c>
      <c r="C203" s="48">
        <v>0</v>
      </c>
      <c r="D203" s="48">
        <v>0</v>
      </c>
      <c r="E203" s="48"/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customFormat="1" x14ac:dyDescent="0.25">
      <c r="A204" s="23" t="s">
        <v>331</v>
      </c>
      <c r="B204" s="19" t="s">
        <v>332</v>
      </c>
      <c r="C204" s="48">
        <v>0</v>
      </c>
      <c r="D204" s="48">
        <v>0</v>
      </c>
      <c r="E204" s="48"/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customFormat="1" x14ac:dyDescent="0.25">
      <c r="A205" s="23" t="s">
        <v>333</v>
      </c>
      <c r="B205" s="19" t="s">
        <v>334</v>
      </c>
      <c r="C205" s="48">
        <v>0</v>
      </c>
      <c r="D205" s="48">
        <v>0</v>
      </c>
      <c r="E205" s="48"/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customFormat="1" ht="48" x14ac:dyDescent="0.25">
      <c r="A206" s="23" t="s">
        <v>335</v>
      </c>
      <c r="B206" s="19" t="s">
        <v>336</v>
      </c>
      <c r="C206" s="48">
        <v>0</v>
      </c>
      <c r="D206" s="48">
        <v>0</v>
      </c>
      <c r="E206" s="48"/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customFormat="1" ht="36" x14ac:dyDescent="0.25">
      <c r="A207" s="23" t="s">
        <v>337</v>
      </c>
      <c r="B207" s="19" t="s">
        <v>338</v>
      </c>
      <c r="C207" s="48">
        <v>0</v>
      </c>
      <c r="D207" s="48">
        <v>0</v>
      </c>
      <c r="E207" s="48"/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customFormat="1" ht="24" x14ac:dyDescent="0.25">
      <c r="A208" s="23" t="s">
        <v>339</v>
      </c>
      <c r="B208" s="19" t="s">
        <v>340</v>
      </c>
      <c r="C208" s="48">
        <v>0</v>
      </c>
      <c r="D208" s="48">
        <v>0</v>
      </c>
      <c r="E208" s="48"/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customFormat="1" ht="48" x14ac:dyDescent="0.25">
      <c r="A209" s="23" t="s">
        <v>341</v>
      </c>
      <c r="B209" s="19" t="s">
        <v>342</v>
      </c>
      <c r="C209" s="48">
        <v>0</v>
      </c>
      <c r="D209" s="48">
        <v>0</v>
      </c>
      <c r="E209" s="48"/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customFormat="1" ht="60" x14ac:dyDescent="0.25">
      <c r="A210" s="23" t="s">
        <v>343</v>
      </c>
      <c r="B210" s="19" t="s">
        <v>344</v>
      </c>
      <c r="C210" s="48">
        <v>0</v>
      </c>
      <c r="D210" s="48">
        <v>0</v>
      </c>
      <c r="E210" s="48"/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customFormat="1" x14ac:dyDescent="0.25">
      <c r="A211" s="23" t="s">
        <v>345</v>
      </c>
      <c r="B211" s="19" t="s">
        <v>346</v>
      </c>
      <c r="C211" s="48">
        <v>0</v>
      </c>
      <c r="D211" s="48">
        <v>0</v>
      </c>
      <c r="E211" s="48"/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customFormat="1" x14ac:dyDescent="0.25">
      <c r="A212" s="23" t="s">
        <v>347</v>
      </c>
      <c r="B212" s="19" t="s">
        <v>348</v>
      </c>
      <c r="C212" s="48">
        <v>0</v>
      </c>
      <c r="D212" s="48">
        <v>0</v>
      </c>
      <c r="E212" s="48"/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customFormat="1" x14ac:dyDescent="0.25">
      <c r="A213" s="23" t="s">
        <v>349</v>
      </c>
      <c r="B213" s="19" t="s">
        <v>350</v>
      </c>
      <c r="C213" s="48">
        <v>0</v>
      </c>
      <c r="D213" s="48">
        <v>0</v>
      </c>
      <c r="E213" s="48"/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customFormat="1" x14ac:dyDescent="0.25">
      <c r="A214" s="23" t="s">
        <v>351</v>
      </c>
      <c r="B214" s="19" t="s">
        <v>352</v>
      </c>
      <c r="C214" s="48">
        <v>0</v>
      </c>
      <c r="D214" s="48">
        <v>0</v>
      </c>
      <c r="E214" s="48"/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customFormat="1" x14ac:dyDescent="0.25">
      <c r="A215" s="13">
        <v>48</v>
      </c>
      <c r="B215" s="13" t="s">
        <v>353</v>
      </c>
      <c r="C215" s="97">
        <v>146</v>
      </c>
      <c r="D215" s="97">
        <v>146</v>
      </c>
      <c r="E215" s="97"/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customFormat="1" ht="36" x14ac:dyDescent="0.25">
      <c r="A216" s="13">
        <v>49</v>
      </c>
      <c r="B216" s="13" t="s">
        <v>354</v>
      </c>
      <c r="C216" s="13">
        <v>2</v>
      </c>
      <c r="D216" s="13">
        <v>1</v>
      </c>
      <c r="E216" s="13">
        <v>1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customFormat="1" ht="24" x14ac:dyDescent="0.25">
      <c r="A217" s="23" t="s">
        <v>355</v>
      </c>
      <c r="B217" s="19" t="s">
        <v>356</v>
      </c>
      <c r="C217" s="48">
        <v>0</v>
      </c>
      <c r="D217" s="48">
        <v>0</v>
      </c>
      <c r="E217" s="48"/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customFormat="1" ht="36" x14ac:dyDescent="0.25">
      <c r="A218" s="23" t="s">
        <v>357</v>
      </c>
      <c r="B218" s="19" t="s">
        <v>358</v>
      </c>
      <c r="C218" s="48">
        <v>0</v>
      </c>
      <c r="D218" s="48">
        <v>0</v>
      </c>
      <c r="E218" s="48"/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customFormat="1" ht="24" x14ac:dyDescent="0.25">
      <c r="A219" s="23" t="s">
        <v>359</v>
      </c>
      <c r="B219" s="19" t="s">
        <v>360</v>
      </c>
      <c r="C219" s="48">
        <v>0</v>
      </c>
      <c r="D219" s="48">
        <v>0</v>
      </c>
      <c r="E219" s="48"/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customFormat="1" ht="24" x14ac:dyDescent="0.25">
      <c r="A220" s="23" t="s">
        <v>361</v>
      </c>
      <c r="B220" s="19" t="s">
        <v>362</v>
      </c>
      <c r="C220" s="48">
        <v>0</v>
      </c>
      <c r="D220" s="48">
        <v>0</v>
      </c>
      <c r="E220" s="48"/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customFormat="1" ht="24" x14ac:dyDescent="0.25">
      <c r="A221" s="23" t="s">
        <v>363</v>
      </c>
      <c r="B221" s="19" t="s">
        <v>364</v>
      </c>
      <c r="C221" s="48">
        <v>0</v>
      </c>
      <c r="D221" s="48">
        <v>0</v>
      </c>
      <c r="E221" s="48"/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customFormat="1" ht="24" x14ac:dyDescent="0.25">
      <c r="A222" s="23" t="s">
        <v>365</v>
      </c>
      <c r="B222" s="19" t="s">
        <v>366</v>
      </c>
      <c r="C222" s="48">
        <v>0</v>
      </c>
      <c r="D222" s="48">
        <v>0</v>
      </c>
      <c r="E222" s="48"/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customFormat="1" x14ac:dyDescent="0.25">
      <c r="A223" s="23" t="s">
        <v>367</v>
      </c>
      <c r="B223" s="19" t="s">
        <v>368</v>
      </c>
      <c r="C223" s="48">
        <v>0</v>
      </c>
      <c r="D223" s="48">
        <v>0</v>
      </c>
      <c r="E223" s="48"/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customFormat="1" x14ac:dyDescent="0.25">
      <c r="A224" s="23" t="s">
        <v>369</v>
      </c>
      <c r="B224" s="19" t="s">
        <v>370</v>
      </c>
      <c r="C224" s="48">
        <v>0</v>
      </c>
      <c r="D224" s="48">
        <v>0</v>
      </c>
      <c r="E224" s="48"/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customFormat="1" x14ac:dyDescent="0.25">
      <c r="A225" s="23" t="s">
        <v>371</v>
      </c>
      <c r="B225" s="19" t="s">
        <v>372</v>
      </c>
      <c r="C225" s="48">
        <v>0</v>
      </c>
      <c r="D225" s="48">
        <v>0</v>
      </c>
      <c r="E225" s="48"/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customFormat="1" x14ac:dyDescent="0.25">
      <c r="A226" s="23" t="s">
        <v>373</v>
      </c>
      <c r="B226" s="19" t="s">
        <v>374</v>
      </c>
      <c r="C226" s="48">
        <v>0</v>
      </c>
      <c r="D226" s="48">
        <v>0</v>
      </c>
      <c r="E226" s="48"/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customFormat="1" ht="24" x14ac:dyDescent="0.25">
      <c r="A227" s="23" t="s">
        <v>375</v>
      </c>
      <c r="B227" s="19" t="s">
        <v>376</v>
      </c>
      <c r="C227" s="48">
        <v>0</v>
      </c>
      <c r="D227" s="48">
        <v>0</v>
      </c>
      <c r="E227" s="48"/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customFormat="1" x14ac:dyDescent="0.25">
      <c r="A228" s="23" t="s">
        <v>377</v>
      </c>
      <c r="B228" s="19" t="s">
        <v>378</v>
      </c>
      <c r="C228" s="48">
        <v>2</v>
      </c>
      <c r="D228" s="48">
        <v>1</v>
      </c>
      <c r="E228" s="48">
        <v>1</v>
      </c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customFormat="1" ht="24" x14ac:dyDescent="0.25">
      <c r="A229" s="23" t="s">
        <v>379</v>
      </c>
      <c r="B229" s="19" t="s">
        <v>380</v>
      </c>
      <c r="C229" s="48">
        <v>0</v>
      </c>
      <c r="D229" s="48">
        <v>0</v>
      </c>
      <c r="E229" s="48"/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customFormat="1" x14ac:dyDescent="0.25">
      <c r="A230" s="23" t="s">
        <v>381</v>
      </c>
      <c r="B230" s="19" t="s">
        <v>382</v>
      </c>
      <c r="C230" s="48">
        <v>0</v>
      </c>
      <c r="D230" s="48">
        <v>0</v>
      </c>
      <c r="E230" s="48"/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customFormat="1" x14ac:dyDescent="0.25">
      <c r="A231" s="23" t="s">
        <v>383</v>
      </c>
      <c r="B231" s="19" t="s">
        <v>384</v>
      </c>
      <c r="C231" s="48">
        <v>0</v>
      </c>
      <c r="D231" s="48">
        <v>0</v>
      </c>
      <c r="E231" s="48"/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customFormat="1" x14ac:dyDescent="0.25">
      <c r="A232" s="23" t="s">
        <v>385</v>
      </c>
      <c r="B232" s="19" t="s">
        <v>386</v>
      </c>
      <c r="C232" s="48">
        <v>0</v>
      </c>
      <c r="D232" s="48">
        <v>0</v>
      </c>
      <c r="E232" s="48"/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customFormat="1" ht="24" x14ac:dyDescent="0.25">
      <c r="A233" s="23" t="s">
        <v>387</v>
      </c>
      <c r="B233" s="19" t="s">
        <v>388</v>
      </c>
      <c r="C233" s="48">
        <v>0</v>
      </c>
      <c r="D233" s="48">
        <v>0</v>
      </c>
      <c r="E233" s="48"/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customFormat="1" x14ac:dyDescent="0.25">
      <c r="A234" s="23" t="s">
        <v>389</v>
      </c>
      <c r="B234" s="19" t="s">
        <v>390</v>
      </c>
      <c r="C234" s="48">
        <v>0</v>
      </c>
      <c r="D234" s="48">
        <v>0</v>
      </c>
      <c r="E234" s="48"/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customFormat="1" x14ac:dyDescent="0.25">
      <c r="A235" s="23" t="s">
        <v>391</v>
      </c>
      <c r="B235" s="19" t="s">
        <v>392</v>
      </c>
      <c r="C235" s="48">
        <v>0</v>
      </c>
      <c r="D235" s="48">
        <v>0</v>
      </c>
      <c r="E235" s="48"/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customFormat="1" ht="24" x14ac:dyDescent="0.25">
      <c r="A236" s="23" t="s">
        <v>393</v>
      </c>
      <c r="B236" s="19" t="s">
        <v>394</v>
      </c>
      <c r="C236" s="48">
        <v>0</v>
      </c>
      <c r="D236" s="48">
        <v>0</v>
      </c>
      <c r="E236" s="48"/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customFormat="1" x14ac:dyDescent="0.25">
      <c r="A237" s="23" t="s">
        <v>395</v>
      </c>
      <c r="B237" s="19" t="s">
        <v>396</v>
      </c>
      <c r="C237" s="48">
        <v>0</v>
      </c>
      <c r="D237" s="48">
        <v>0</v>
      </c>
      <c r="E237" s="48"/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customFormat="1" x14ac:dyDescent="0.25">
      <c r="A238" s="23" t="s">
        <v>397</v>
      </c>
      <c r="B238" s="19" t="s">
        <v>398</v>
      </c>
      <c r="C238" s="48">
        <v>0</v>
      </c>
      <c r="D238" s="48">
        <v>0</v>
      </c>
      <c r="E238" s="48"/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customFormat="1" x14ac:dyDescent="0.25">
      <c r="A239" s="23" t="s">
        <v>399</v>
      </c>
      <c r="B239" s="19" t="s">
        <v>400</v>
      </c>
      <c r="C239" s="48">
        <v>0</v>
      </c>
      <c r="D239" s="48">
        <v>0</v>
      </c>
      <c r="E239" s="48"/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customFormat="1" ht="48" x14ac:dyDescent="0.25">
      <c r="A240" s="23" t="s">
        <v>401</v>
      </c>
      <c r="B240" s="19" t="s">
        <v>402</v>
      </c>
      <c r="C240" s="48">
        <v>0</v>
      </c>
      <c r="D240" s="48">
        <v>0</v>
      </c>
      <c r="E240" s="48"/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customFormat="1" ht="36" x14ac:dyDescent="0.25">
      <c r="A241" s="23" t="s">
        <v>403</v>
      </c>
      <c r="B241" s="19" t="s">
        <v>404</v>
      </c>
      <c r="C241" s="48">
        <v>0</v>
      </c>
      <c r="D241" s="48">
        <v>0</v>
      </c>
      <c r="E241" s="48"/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customFormat="1" ht="24" x14ac:dyDescent="0.25">
      <c r="A242" s="23" t="s">
        <v>405</v>
      </c>
      <c r="B242" s="19" t="s">
        <v>406</v>
      </c>
      <c r="C242" s="48">
        <v>0</v>
      </c>
      <c r="D242" s="48">
        <v>0</v>
      </c>
      <c r="E242" s="48"/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customFormat="1" ht="48" x14ac:dyDescent="0.25">
      <c r="A243" s="23" t="s">
        <v>407</v>
      </c>
      <c r="B243" s="19" t="s">
        <v>408</v>
      </c>
      <c r="C243" s="48">
        <v>0</v>
      </c>
      <c r="D243" s="48">
        <v>0</v>
      </c>
      <c r="E243" s="48"/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customFormat="1" ht="60" x14ac:dyDescent="0.25">
      <c r="A244" s="23" t="s">
        <v>409</v>
      </c>
      <c r="B244" s="19" t="s">
        <v>410</v>
      </c>
      <c r="C244" s="48">
        <v>0</v>
      </c>
      <c r="D244" s="48">
        <v>0</v>
      </c>
      <c r="E244" s="48"/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customFormat="1" x14ac:dyDescent="0.25">
      <c r="A245" s="23" t="s">
        <v>411</v>
      </c>
      <c r="B245" s="19" t="s">
        <v>412</v>
      </c>
      <c r="C245" s="48">
        <v>0</v>
      </c>
      <c r="D245" s="48">
        <v>0</v>
      </c>
      <c r="E245" s="48"/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customFormat="1" x14ac:dyDescent="0.25">
      <c r="A246" s="23" t="s">
        <v>413</v>
      </c>
      <c r="B246" s="19" t="s">
        <v>414</v>
      </c>
      <c r="C246" s="48">
        <v>0</v>
      </c>
      <c r="D246" s="48">
        <v>0</v>
      </c>
      <c r="E246" s="48"/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customFormat="1" x14ac:dyDescent="0.25">
      <c r="A247" s="23" t="s">
        <v>415</v>
      </c>
      <c r="B247" s="19" t="s">
        <v>416</v>
      </c>
      <c r="C247" s="48">
        <v>0</v>
      </c>
      <c r="D247" s="48">
        <v>0</v>
      </c>
      <c r="E247" s="48"/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customFormat="1" x14ac:dyDescent="0.25">
      <c r="A248" s="23">
        <v>49.14</v>
      </c>
      <c r="B248" s="19" t="s">
        <v>352</v>
      </c>
      <c r="C248" s="48">
        <v>0</v>
      </c>
      <c r="D248" s="48">
        <v>0</v>
      </c>
      <c r="E248" s="48"/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customFormat="1" ht="24" x14ac:dyDescent="0.25">
      <c r="A249" s="13">
        <v>50</v>
      </c>
      <c r="B249" s="13" t="s">
        <v>418</v>
      </c>
      <c r="C249" s="13">
        <v>0</v>
      </c>
      <c r="D249" s="13">
        <v>0</v>
      </c>
      <c r="E249" s="13"/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customFormat="1" ht="48" x14ac:dyDescent="0.25">
      <c r="A250" s="13">
        <v>51</v>
      </c>
      <c r="B250" s="13" t="s">
        <v>419</v>
      </c>
      <c r="C250" s="13">
        <v>0</v>
      </c>
      <c r="D250" s="13">
        <v>0</v>
      </c>
      <c r="E250" s="13"/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customFormat="1" ht="24" x14ac:dyDescent="0.25">
      <c r="A251" s="13">
        <v>52</v>
      </c>
      <c r="B251" s="13" t="s">
        <v>420</v>
      </c>
      <c r="C251" s="13">
        <v>0</v>
      </c>
      <c r="D251" s="13">
        <v>0</v>
      </c>
      <c r="E251" s="13"/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customFormat="1" x14ac:dyDescent="0.25">
      <c r="A252" s="17" t="s">
        <v>421</v>
      </c>
      <c r="B252" s="17" t="s">
        <v>422</v>
      </c>
      <c r="C252" s="48">
        <v>0</v>
      </c>
      <c r="D252" s="48">
        <v>0</v>
      </c>
      <c r="E252" s="48">
        <v>0</v>
      </c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customFormat="1" ht="24" x14ac:dyDescent="0.25">
      <c r="A253" s="19">
        <v>53</v>
      </c>
      <c r="B253" s="19" t="s">
        <v>423</v>
      </c>
      <c r="C253" s="48">
        <v>0</v>
      </c>
      <c r="D253" s="48">
        <v>0</v>
      </c>
      <c r="E253" s="48">
        <v>0</v>
      </c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customFormat="1" x14ac:dyDescent="0.25">
      <c r="A254" s="19"/>
      <c r="B254" s="19" t="s">
        <v>424</v>
      </c>
      <c r="C254" s="48"/>
      <c r="D254" s="48">
        <v>0</v>
      </c>
      <c r="E254" s="48"/>
      <c r="F254" s="15"/>
      <c r="G254" s="21"/>
      <c r="I254" s="37"/>
      <c r="J254" s="37"/>
    </row>
    <row r="255" spans="1:10" customFormat="1" x14ac:dyDescent="0.25">
      <c r="A255" s="19" t="s">
        <v>425</v>
      </c>
      <c r="B255" s="19" t="s">
        <v>426</v>
      </c>
      <c r="C255" s="48">
        <v>0</v>
      </c>
      <c r="D255" s="48">
        <v>0</v>
      </c>
      <c r="E255" s="48">
        <v>0</v>
      </c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customFormat="1" x14ac:dyDescent="0.25">
      <c r="A256" s="19" t="s">
        <v>427</v>
      </c>
      <c r="B256" s="19" t="s">
        <v>428</v>
      </c>
      <c r="C256" s="48">
        <v>0</v>
      </c>
      <c r="D256" s="48">
        <v>0</v>
      </c>
      <c r="E256" s="48">
        <v>0</v>
      </c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customFormat="1" x14ac:dyDescent="0.25">
      <c r="A257" s="19">
        <v>54</v>
      </c>
      <c r="B257" s="19" t="s">
        <v>429</v>
      </c>
      <c r="C257" s="48">
        <v>0</v>
      </c>
      <c r="D257" s="48">
        <v>0</v>
      </c>
      <c r="E257" s="48">
        <v>0</v>
      </c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customFormat="1" x14ac:dyDescent="0.25">
      <c r="A258" s="19" t="s">
        <v>430</v>
      </c>
      <c r="B258" s="19" t="s">
        <v>431</v>
      </c>
      <c r="C258" s="48">
        <v>0</v>
      </c>
      <c r="D258" s="48">
        <v>0</v>
      </c>
      <c r="E258" s="48">
        <v>0</v>
      </c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customFormat="1" x14ac:dyDescent="0.25">
      <c r="A259" s="19" t="s">
        <v>432</v>
      </c>
      <c r="B259" s="19" t="s">
        <v>428</v>
      </c>
      <c r="C259" s="48">
        <v>0</v>
      </c>
      <c r="D259" s="48">
        <v>0</v>
      </c>
      <c r="E259" s="48">
        <v>0</v>
      </c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customFormat="1" ht="24" x14ac:dyDescent="0.25">
      <c r="A260" s="13">
        <v>55</v>
      </c>
      <c r="B260" s="13" t="s">
        <v>433</v>
      </c>
      <c r="C260" s="13">
        <v>0</v>
      </c>
      <c r="D260" s="13">
        <v>0</v>
      </c>
      <c r="E260" s="13">
        <v>0</v>
      </c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customFormat="1" x14ac:dyDescent="0.25">
      <c r="A261" s="19"/>
      <c r="B261" s="19" t="s">
        <v>424</v>
      </c>
      <c r="C261" s="48"/>
      <c r="D261" s="48">
        <v>0</v>
      </c>
      <c r="E261" s="48"/>
      <c r="F261" s="15"/>
      <c r="G261" s="21"/>
      <c r="I261" s="37"/>
      <c r="J261" s="37"/>
    </row>
    <row r="262" spans="1:10" customFormat="1" ht="24" x14ac:dyDescent="0.25">
      <c r="A262" s="19" t="s">
        <v>434</v>
      </c>
      <c r="B262" s="19" t="s">
        <v>435</v>
      </c>
      <c r="C262" s="48">
        <v>0</v>
      </c>
      <c r="D262" s="48">
        <v>0</v>
      </c>
      <c r="E262" s="48">
        <v>0</v>
      </c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customFormat="1" ht="36" x14ac:dyDescent="0.25">
      <c r="A263" s="19" t="s">
        <v>436</v>
      </c>
      <c r="B263" s="19" t="s">
        <v>437</v>
      </c>
      <c r="C263" s="48">
        <v>0</v>
      </c>
      <c r="D263" s="48">
        <v>0</v>
      </c>
      <c r="E263" s="48">
        <v>0</v>
      </c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customFormat="1" ht="24.75" thickBot="1" x14ac:dyDescent="0.3">
      <c r="A264" s="19" t="s">
        <v>436</v>
      </c>
      <c r="B264" s="19" t="s">
        <v>438</v>
      </c>
      <c r="C264" s="48">
        <v>0</v>
      </c>
      <c r="D264" s="48">
        <v>0</v>
      </c>
      <c r="E264" s="48">
        <v>0</v>
      </c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customFormat="1" ht="54.75" customHeight="1" x14ac:dyDescent="0.25">
      <c r="A265" s="38"/>
      <c r="B265" s="38" t="s">
        <v>466</v>
      </c>
      <c r="F265" s="15"/>
      <c r="G265" s="15"/>
      <c r="H265" s="15"/>
      <c r="I265" s="15"/>
      <c r="J265" s="15"/>
    </row>
    <row r="266" spans="1:10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</row>
    <row r="267" spans="1:10" customFormat="1" x14ac:dyDescent="0.25">
      <c r="A267" s="147" t="s">
        <v>441</v>
      </c>
      <c r="B267" s="147"/>
      <c r="F267" s="15"/>
      <c r="G267" s="15"/>
      <c r="H267" s="15"/>
      <c r="I267" s="15"/>
      <c r="J267" s="15"/>
    </row>
    <row r="268" spans="1:10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</row>
    <row r="269" spans="1:10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</row>
    <row r="270" spans="1:10" ht="36" customHeight="1" x14ac:dyDescent="0.25">
      <c r="A270" s="141" t="s">
        <v>444</v>
      </c>
      <c r="B270" s="141"/>
      <c r="C270" s="141"/>
      <c r="D270" s="141"/>
      <c r="E270" s="141"/>
    </row>
    <row r="271" spans="1:10" ht="60" customHeight="1" x14ac:dyDescent="0.25">
      <c r="A271" s="141" t="s">
        <v>445</v>
      </c>
      <c r="B271" s="141"/>
      <c r="C271" s="141"/>
      <c r="D271" s="141"/>
      <c r="E271" s="141"/>
    </row>
    <row r="272" spans="1:10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10" ht="15" customHeight="1" x14ac:dyDescent="0.25">
      <c r="A497"/>
      <c r="B497"/>
      <c r="C497"/>
      <c r="D497"/>
      <c r="E497"/>
    </row>
    <row r="498" spans="1:10" ht="15" customHeight="1" x14ac:dyDescent="0.25">
      <c r="A498"/>
      <c r="B498"/>
      <c r="C498"/>
      <c r="D498"/>
      <c r="E498"/>
    </row>
    <row r="499" spans="1:10" ht="15" customHeight="1" x14ac:dyDescent="0.25">
      <c r="A499" s="41"/>
      <c r="B499" s="41"/>
      <c r="C499" s="41"/>
      <c r="D499" s="41"/>
      <c r="E499" s="41"/>
    </row>
    <row r="500" spans="1:10" s="70" customFormat="1" ht="78.75" customHeight="1" x14ac:dyDescent="0.25">
      <c r="A500" s="69"/>
      <c r="B500" s="159" t="s">
        <v>450</v>
      </c>
      <c r="C500" s="159"/>
      <c r="D500" s="159"/>
      <c r="E500" s="159"/>
      <c r="F500" s="3"/>
      <c r="G500" s="3"/>
      <c r="H500" s="3"/>
      <c r="I500" s="3"/>
      <c r="J500" s="3"/>
    </row>
    <row r="501" spans="1:10" s="70" customFormat="1" ht="15.75" customHeight="1" x14ac:dyDescent="0.25">
      <c r="A501" s="69"/>
      <c r="B501" s="160" t="s">
        <v>451</v>
      </c>
      <c r="C501" s="160"/>
      <c r="D501" s="160"/>
      <c r="E501" s="160"/>
      <c r="F501" s="3"/>
      <c r="G501" s="3"/>
      <c r="H501" s="3"/>
      <c r="I501" s="3"/>
      <c r="J501" s="3"/>
    </row>
    <row r="502" spans="1:10" s="75" customFormat="1" ht="68.25" customHeight="1" x14ac:dyDescent="0.25">
      <c r="A502" s="71"/>
      <c r="B502" s="72" t="s">
        <v>441</v>
      </c>
      <c r="C502" s="74"/>
      <c r="D502" s="74"/>
      <c r="E502" s="74"/>
      <c r="F502" s="3"/>
      <c r="G502" s="3"/>
      <c r="H502" s="3"/>
      <c r="I502" s="3"/>
      <c r="J502" s="3"/>
    </row>
    <row r="503" spans="1:10" s="75" customFormat="1" ht="46.5" customHeight="1" x14ac:dyDescent="0.25">
      <c r="A503" s="71"/>
      <c r="B503" s="157" t="s">
        <v>452</v>
      </c>
      <c r="C503" s="158"/>
      <c r="D503" s="158"/>
      <c r="E503" s="158"/>
      <c r="F503" s="3"/>
      <c r="G503" s="3"/>
      <c r="H503" s="3"/>
      <c r="I503" s="3"/>
      <c r="J503" s="3"/>
    </row>
    <row r="504" spans="1:10" s="75" customFormat="1" ht="45" customHeight="1" x14ac:dyDescent="0.25">
      <c r="A504" s="71"/>
      <c r="B504" s="157" t="s">
        <v>453</v>
      </c>
      <c r="C504" s="158"/>
      <c r="D504" s="158"/>
      <c r="E504" s="158"/>
      <c r="F504" s="3"/>
      <c r="G504" s="3"/>
      <c r="H504" s="3"/>
      <c r="I504" s="3"/>
      <c r="J504" s="3"/>
    </row>
    <row r="505" spans="1:10" s="75" customFormat="1" ht="29.25" customHeight="1" x14ac:dyDescent="0.25">
      <c r="A505" s="71"/>
      <c r="B505" s="157" t="s">
        <v>454</v>
      </c>
      <c r="C505" s="158"/>
      <c r="D505" s="158"/>
      <c r="E505" s="158"/>
      <c r="F505" s="3"/>
      <c r="G505" s="3"/>
      <c r="H505" s="3"/>
      <c r="I505" s="3"/>
      <c r="J505" s="3"/>
    </row>
    <row r="506" spans="1:10" s="75" customFormat="1" ht="31.5" customHeight="1" x14ac:dyDescent="0.25">
      <c r="A506" s="71"/>
      <c r="B506" s="157" t="s">
        <v>455</v>
      </c>
      <c r="C506" s="158"/>
      <c r="D506" s="158"/>
      <c r="E506" s="158"/>
      <c r="F506" s="3"/>
      <c r="G506" s="3"/>
      <c r="H506" s="3"/>
      <c r="I506" s="3"/>
      <c r="J506" s="3"/>
    </row>
    <row r="507" spans="1:10" s="76" customFormat="1" ht="31.5" customHeight="1" x14ac:dyDescent="0.25">
      <c r="A507" s="71"/>
      <c r="B507" s="157" t="s">
        <v>456</v>
      </c>
      <c r="C507" s="158"/>
      <c r="D507" s="158"/>
      <c r="E507" s="158"/>
      <c r="F507" s="3"/>
      <c r="G507" s="3"/>
      <c r="H507" s="3"/>
      <c r="I507" s="3"/>
      <c r="J507" s="3"/>
    </row>
    <row r="508" spans="1:10" s="76" customFormat="1" ht="33.75" customHeight="1" x14ac:dyDescent="0.25">
      <c r="A508" s="71"/>
      <c r="B508" s="157" t="s">
        <v>457</v>
      </c>
      <c r="C508" s="158"/>
      <c r="D508" s="158"/>
      <c r="E508" s="158"/>
      <c r="F508" s="3"/>
      <c r="G508" s="3"/>
      <c r="H508" s="3"/>
      <c r="I508" s="3"/>
      <c r="J508" s="3"/>
    </row>
    <row r="509" spans="1:10" s="76" customFormat="1" ht="60.75" customHeight="1" x14ac:dyDescent="0.25">
      <c r="A509" s="71"/>
      <c r="B509" s="157" t="s">
        <v>458</v>
      </c>
      <c r="C509" s="158"/>
      <c r="D509" s="158"/>
      <c r="E509" s="158"/>
      <c r="F509" s="3"/>
      <c r="G509" s="3"/>
      <c r="H509" s="3"/>
      <c r="I509" s="3"/>
      <c r="J509" s="3"/>
    </row>
    <row r="510" spans="1:10" s="76" customFormat="1" ht="45" customHeight="1" x14ac:dyDescent="0.25">
      <c r="A510" s="71"/>
      <c r="B510" s="157" t="s">
        <v>459</v>
      </c>
      <c r="C510" s="158"/>
      <c r="D510" s="158"/>
      <c r="E510" s="158"/>
      <c r="F510" s="3"/>
      <c r="G510" s="3"/>
      <c r="H510" s="3"/>
      <c r="I510" s="3"/>
      <c r="J510" s="3"/>
    </row>
    <row r="511" spans="1:10" s="42" customFormat="1" ht="30" customHeight="1" x14ac:dyDescent="0.25">
      <c r="B511" s="163" t="s">
        <v>460</v>
      </c>
      <c r="C511" s="164"/>
      <c r="D511" s="164"/>
      <c r="E511" s="164"/>
      <c r="F511" s="3"/>
      <c r="G511" s="3"/>
      <c r="H511" s="3"/>
      <c r="I511" s="3"/>
      <c r="J511" s="3"/>
    </row>
    <row r="512" spans="1:10" s="42" customFormat="1" ht="105.75" customHeight="1" x14ac:dyDescent="0.25">
      <c r="B512" s="163"/>
      <c r="C512" s="164"/>
      <c r="D512" s="164"/>
      <c r="E512" s="164"/>
      <c r="F512" s="3"/>
      <c r="G512" s="3"/>
      <c r="H512" s="3"/>
      <c r="I512" s="3"/>
      <c r="J512" s="3"/>
    </row>
    <row r="513" spans="1:10" s="42" customFormat="1" x14ac:dyDescent="0.25">
      <c r="B513" s="161"/>
      <c r="C513" s="162"/>
      <c r="D513" s="162"/>
      <c r="E513" s="162"/>
      <c r="F513" s="3"/>
      <c r="G513" s="3"/>
      <c r="H513" s="3"/>
      <c r="I513" s="3"/>
      <c r="J513" s="3"/>
    </row>
    <row r="514" spans="1:10" s="42" customFormat="1" x14ac:dyDescent="0.25">
      <c r="B514" s="161"/>
      <c r="C514" s="162"/>
      <c r="D514" s="162"/>
      <c r="E514" s="162"/>
      <c r="F514" s="3"/>
      <c r="G514" s="3"/>
      <c r="H514" s="3"/>
      <c r="I514" s="3"/>
      <c r="J514" s="3"/>
    </row>
    <row r="515" spans="1:10" s="42" customFormat="1" x14ac:dyDescent="0.25">
      <c r="B515" s="161"/>
      <c r="C515" s="162"/>
      <c r="D515" s="162"/>
      <c r="E515" s="162"/>
      <c r="F515" s="3"/>
      <c r="G515" s="3"/>
      <c r="H515" s="3"/>
      <c r="I515" s="3"/>
      <c r="J515" s="3"/>
    </row>
    <row r="516" spans="1:10" s="42" customFormat="1" x14ac:dyDescent="0.25">
      <c r="B516" s="161"/>
      <c r="C516" s="162"/>
      <c r="D516" s="162"/>
      <c r="E516" s="162"/>
      <c r="F516" s="3"/>
      <c r="G516" s="3"/>
      <c r="H516" s="3"/>
      <c r="I516" s="3"/>
      <c r="J516" s="3"/>
    </row>
    <row r="517" spans="1:10" s="42" customFormat="1" x14ac:dyDescent="0.25">
      <c r="B517" s="161"/>
      <c r="C517" s="162"/>
      <c r="D517" s="162"/>
      <c r="E517" s="162"/>
      <c r="F517" s="3"/>
      <c r="G517" s="3"/>
      <c r="H517" s="3"/>
      <c r="I517" s="3"/>
      <c r="J517" s="3"/>
    </row>
    <row r="518" spans="1:10" x14ac:dyDescent="0.25">
      <c r="A518" s="42"/>
      <c r="B518" s="42"/>
      <c r="C518" s="42"/>
      <c r="D518" s="42"/>
      <c r="E518" s="42"/>
    </row>
    <row r="519" spans="1:10" x14ac:dyDescent="0.25">
      <c r="A519" s="42"/>
      <c r="B519" s="42"/>
      <c r="C519" s="42"/>
      <c r="D519" s="42"/>
      <c r="E519" s="42"/>
    </row>
    <row r="520" spans="1:10" ht="39" customHeight="1" x14ac:dyDescent="0.25">
      <c r="A520" s="42"/>
      <c r="B520" s="42"/>
      <c r="C520" s="42"/>
      <c r="D520" s="42"/>
      <c r="E520" s="42"/>
    </row>
    <row r="521" spans="1:10" x14ac:dyDescent="0.25">
      <c r="A521" s="42"/>
      <c r="B521" s="42"/>
      <c r="C521" s="42"/>
      <c r="D521" s="42"/>
      <c r="E521" s="42"/>
    </row>
    <row r="522" spans="1:10" x14ac:dyDescent="0.25">
      <c r="A522" s="42"/>
      <c r="B522" s="42"/>
      <c r="C522" s="42"/>
      <c r="D522" s="42"/>
      <c r="E522" s="42"/>
    </row>
    <row r="523" spans="1:10" x14ac:dyDescent="0.25">
      <c r="A523" s="42"/>
      <c r="B523" s="42"/>
      <c r="C523" s="42"/>
      <c r="D523" s="42"/>
      <c r="E523" s="42"/>
    </row>
    <row r="524" spans="1:10" x14ac:dyDescent="0.25">
      <c r="A524" s="42"/>
      <c r="B524" s="42"/>
      <c r="C524" s="42"/>
      <c r="D524" s="42"/>
      <c r="E524" s="42"/>
    </row>
    <row r="525" spans="1:10" x14ac:dyDescent="0.25">
      <c r="A525" s="42"/>
      <c r="B525" s="42"/>
      <c r="C525" s="42"/>
      <c r="D525" s="42"/>
      <c r="E525" s="42"/>
    </row>
    <row r="526" spans="1:10" x14ac:dyDescent="0.25">
      <c r="A526" s="42"/>
      <c r="B526" s="42"/>
      <c r="C526" s="42"/>
      <c r="D526" s="42"/>
      <c r="E526" s="42"/>
    </row>
    <row r="527" spans="1:10" x14ac:dyDescent="0.25">
      <c r="A527" s="42"/>
      <c r="B527" s="42"/>
      <c r="C527" s="42"/>
      <c r="D527" s="42"/>
      <c r="E527" s="42"/>
    </row>
    <row r="528" spans="1:10" x14ac:dyDescent="0.25">
      <c r="A528" s="42"/>
      <c r="B528" s="42"/>
      <c r="C528" s="42"/>
      <c r="D528" s="42"/>
      <c r="E528" s="42"/>
    </row>
    <row r="529" spans="1:5" x14ac:dyDescent="0.25">
      <c r="A529" s="42"/>
      <c r="B529" s="42"/>
      <c r="C529" s="42"/>
      <c r="D529" s="42"/>
      <c r="E529" s="42"/>
    </row>
    <row r="530" spans="1:5" x14ac:dyDescent="0.25">
      <c r="A530" s="42"/>
      <c r="B530" s="42"/>
      <c r="C530" s="42"/>
      <c r="D530" s="42"/>
      <c r="E530" s="42"/>
    </row>
    <row r="531" spans="1:5" x14ac:dyDescent="0.25">
      <c r="A531" s="42"/>
      <c r="B531" s="42"/>
      <c r="C531" s="42"/>
      <c r="D531" s="42"/>
      <c r="E531" s="42"/>
    </row>
    <row r="532" spans="1:5" x14ac:dyDescent="0.25">
      <c r="A532" s="42"/>
      <c r="B532" s="42"/>
      <c r="C532" s="42"/>
      <c r="D532" s="42"/>
      <c r="E532" s="42"/>
    </row>
    <row r="533" spans="1:5" x14ac:dyDescent="0.25">
      <c r="A533" s="42"/>
      <c r="B533" s="42"/>
      <c r="C533" s="42"/>
      <c r="D533" s="42"/>
      <c r="E533" s="42"/>
    </row>
    <row r="534" spans="1:5" x14ac:dyDescent="0.25">
      <c r="A534" s="42"/>
      <c r="B534" s="42"/>
      <c r="C534" s="42"/>
      <c r="D534" s="42"/>
      <c r="E534" s="42"/>
    </row>
    <row r="535" spans="1:5" x14ac:dyDescent="0.25">
      <c r="A535" s="42"/>
      <c r="B535" s="42"/>
      <c r="C535" s="42"/>
      <c r="D535" s="42"/>
      <c r="E535" s="42"/>
    </row>
    <row r="536" spans="1:5" ht="20.25" customHeight="1" x14ac:dyDescent="0.25">
      <c r="A536" s="42"/>
      <c r="B536" s="42"/>
      <c r="C536" s="42"/>
      <c r="D536" s="42"/>
      <c r="E536" s="42"/>
    </row>
    <row r="537" spans="1:5" ht="21" customHeight="1" x14ac:dyDescent="0.25">
      <c r="A537" s="42"/>
      <c r="B537" s="42"/>
      <c r="C537" s="42"/>
      <c r="D537" s="42"/>
      <c r="E537" s="42"/>
    </row>
    <row r="538" spans="1:5" x14ac:dyDescent="0.25">
      <c r="A538" s="42"/>
      <c r="B538" s="42"/>
      <c r="C538" s="42"/>
      <c r="D538" s="42"/>
      <c r="E538" s="42"/>
    </row>
    <row r="539" spans="1:5" x14ac:dyDescent="0.25">
      <c r="A539" s="42"/>
      <c r="B539" s="42"/>
      <c r="C539" s="42"/>
      <c r="D539" s="42"/>
      <c r="E539" s="42"/>
    </row>
    <row r="540" spans="1:5" ht="26.25" customHeight="1" x14ac:dyDescent="0.25">
      <c r="A540" s="42"/>
      <c r="B540" s="42"/>
      <c r="C540" s="42"/>
      <c r="D540" s="42"/>
      <c r="E540" s="42"/>
    </row>
    <row r="541" spans="1:5" ht="134.25" customHeight="1" x14ac:dyDescent="0.25">
      <c r="A541" s="42"/>
      <c r="B541" s="42"/>
      <c r="C541" s="42"/>
      <c r="D541" s="42"/>
      <c r="E541" s="42"/>
    </row>
    <row r="542" spans="1:5" ht="35.25" customHeight="1" x14ac:dyDescent="0.25">
      <c r="A542" s="42"/>
      <c r="B542" s="42"/>
      <c r="C542" s="42"/>
      <c r="D542" s="42"/>
      <c r="E542" s="42"/>
    </row>
    <row r="543" spans="1:5" ht="65.25" customHeight="1" x14ac:dyDescent="0.25">
      <c r="A543" s="42"/>
      <c r="B543" s="42"/>
      <c r="C543" s="42"/>
      <c r="D543" s="42"/>
      <c r="E543" s="42"/>
    </row>
    <row r="544" spans="1:5" ht="34.5" customHeight="1" x14ac:dyDescent="0.25">
      <c r="A544" s="142"/>
      <c r="B544" s="142"/>
      <c r="C544" s="142"/>
      <c r="D544" s="142"/>
      <c r="E544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3">
    <mergeCell ref="B517:E517"/>
    <mergeCell ref="A544:E544"/>
    <mergeCell ref="B511:E511"/>
    <mergeCell ref="B512:E512"/>
    <mergeCell ref="B513:E513"/>
    <mergeCell ref="B514:E514"/>
    <mergeCell ref="B515:E515"/>
    <mergeCell ref="B516:E516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H5:H6"/>
    <mergeCell ref="I5:J5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63:E164">
    <cfRule type="containsText" dxfId="19" priority="11" operator="containsText" text="ОШИБКА">
      <formula>NOT(ISERROR(SEARCH("ОШИБКА",D163)))</formula>
    </cfRule>
  </conditionalFormatting>
  <conditionalFormatting sqref="D177:E181">
    <cfRule type="containsText" dxfId="18" priority="5" operator="containsText" text="ОШИБКА">
      <formula>NOT(ISERROR(SEARCH("ОШИБКА",D177)))</formula>
    </cfRule>
  </conditionalFormatting>
  <conditionalFormatting sqref="G1:J7 G265:J1048576">
    <cfRule type="containsText" dxfId="17" priority="4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16" priority="3" operator="containsText" text="ОШИБКА">
      <formula>NOT(ISERROR(SEARCH("ОШИБКА",G8)))</formula>
    </cfRule>
  </conditionalFormatting>
  <conditionalFormatting sqref="I260:J263">
    <cfRule type="containsText" dxfId="15" priority="2" operator="containsText" text="ОШИБКА">
      <formula>NOT(ISERROR(SEARCH("ОШИБКА",I260)))</formula>
    </cfRule>
  </conditionalFormatting>
  <conditionalFormatting sqref="I264:J264">
    <cfRule type="containsText" dxfId="14" priority="1" operator="containsText" text="ОШИБКА">
      <formula>NOT(ISERROR(SEARCH("ОШИБКА",I264)))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44"/>
  <sheetViews>
    <sheetView view="pageBreakPreview" topLeftCell="A205" zoomScaleNormal="100" zoomScaleSheetLayoutView="100" workbookViewId="0">
      <selection activeCell="C83" sqref="C83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4" width="8" style="1" customWidth="1"/>
    <col min="5" max="5" width="8.5703125" style="1" customWidth="1"/>
    <col min="6" max="10" width="9.140625" style="3" customWidth="1"/>
    <col min="11" max="126" width="9.140625" style="1" customWidth="1"/>
    <col min="127" max="16384" width="10.140625" style="1"/>
  </cols>
  <sheetData>
    <row r="1" spans="1:10" ht="33" customHeight="1" x14ac:dyDescent="0.25">
      <c r="B1" s="2"/>
      <c r="C1" s="148" t="s">
        <v>0</v>
      </c>
      <c r="D1" s="148"/>
      <c r="E1" s="148"/>
    </row>
    <row r="2" spans="1:10" s="6" customFormat="1" ht="61.5" customHeight="1" x14ac:dyDescent="0.25">
      <c r="A2" s="4"/>
      <c r="B2" s="149" t="s">
        <v>1</v>
      </c>
      <c r="C2" s="149"/>
      <c r="D2" s="149"/>
      <c r="E2" s="149"/>
      <c r="F2" s="5"/>
      <c r="G2" s="5"/>
      <c r="H2" s="5"/>
      <c r="I2" s="5"/>
      <c r="J2" s="5"/>
    </row>
    <row r="3" spans="1:10" s="9" customFormat="1" ht="33" customHeight="1" x14ac:dyDescent="0.25">
      <c r="A3" s="7"/>
      <c r="B3" s="150" t="s">
        <v>467</v>
      </c>
      <c r="C3" s="150"/>
      <c r="D3" s="150"/>
      <c r="E3" s="150"/>
      <c r="F3" s="8"/>
      <c r="G3" s="8"/>
      <c r="H3" s="8"/>
      <c r="I3" s="8"/>
      <c r="J3" s="8"/>
    </row>
    <row r="4" spans="1:10" s="6" customFormat="1" ht="15" customHeight="1" x14ac:dyDescent="0.25">
      <c r="A4" s="10"/>
      <c r="B4" s="151" t="s">
        <v>2</v>
      </c>
      <c r="C4" s="151"/>
      <c r="D4" s="151"/>
      <c r="E4" s="151"/>
      <c r="F4" s="5"/>
      <c r="G4" s="5"/>
      <c r="H4" s="5"/>
      <c r="I4" s="5"/>
      <c r="J4" s="5"/>
    </row>
    <row r="5" spans="1:10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  <c r="H5" s="143" t="s">
        <v>5</v>
      </c>
      <c r="I5" s="145" t="s">
        <v>6</v>
      </c>
      <c r="J5" s="146"/>
    </row>
    <row r="6" spans="1:10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  <c r="H6" s="144"/>
      <c r="I6" s="12" t="s">
        <v>7</v>
      </c>
      <c r="J6" s="12" t="s">
        <v>8</v>
      </c>
    </row>
    <row r="7" spans="1:10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  <c r="H7" s="12">
        <v>3</v>
      </c>
      <c r="I7" s="12">
        <v>4</v>
      </c>
      <c r="J7" s="12">
        <v>5</v>
      </c>
    </row>
    <row r="8" spans="1:10" customFormat="1" ht="36" x14ac:dyDescent="0.25">
      <c r="A8" s="13" t="s">
        <v>9</v>
      </c>
      <c r="B8" s="13" t="s">
        <v>10</v>
      </c>
      <c r="C8" s="51">
        <v>11</v>
      </c>
      <c r="D8" s="51">
        <v>7</v>
      </c>
      <c r="E8" s="51">
        <v>4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customFormat="1" x14ac:dyDescent="0.25">
      <c r="A9" s="17" t="s">
        <v>11</v>
      </c>
      <c r="B9" s="17" t="s">
        <v>12</v>
      </c>
      <c r="C9" s="57">
        <v>3</v>
      </c>
      <c r="D9" s="57">
        <v>2</v>
      </c>
      <c r="E9" s="57">
        <v>1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customFormat="1" ht="24" x14ac:dyDescent="0.25">
      <c r="A10" s="19" t="s">
        <v>13</v>
      </c>
      <c r="B10" s="20" t="s">
        <v>14</v>
      </c>
      <c r="C10" s="57">
        <v>8</v>
      </c>
      <c r="D10" s="57">
        <v>5</v>
      </c>
      <c r="E10" s="57">
        <v>3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customFormat="1" x14ac:dyDescent="0.25">
      <c r="A11" s="17" t="s">
        <v>15</v>
      </c>
      <c r="B11" s="17" t="s">
        <v>16</v>
      </c>
      <c r="C11" s="57"/>
      <c r="D11" s="57"/>
      <c r="E11" s="57"/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customFormat="1" x14ac:dyDescent="0.25">
      <c r="A12" s="17" t="s">
        <v>17</v>
      </c>
      <c r="B12" s="17" t="s">
        <v>18</v>
      </c>
      <c r="C12" s="57"/>
      <c r="D12" s="57"/>
      <c r="E12" s="57"/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customFormat="1" x14ac:dyDescent="0.25">
      <c r="A13" s="17" t="s">
        <v>19</v>
      </c>
      <c r="B13" s="17" t="s">
        <v>20</v>
      </c>
      <c r="C13" s="57">
        <v>2</v>
      </c>
      <c r="D13" s="57">
        <v>1</v>
      </c>
      <c r="E13" s="57">
        <v>1</v>
      </c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customFormat="1" ht="24" x14ac:dyDescent="0.25">
      <c r="A14" s="17" t="s">
        <v>21</v>
      </c>
      <c r="B14" s="17" t="s">
        <v>22</v>
      </c>
      <c r="C14" s="57">
        <v>4</v>
      </c>
      <c r="D14" s="57">
        <v>3</v>
      </c>
      <c r="E14" s="57">
        <v>1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customFormat="1" x14ac:dyDescent="0.25">
      <c r="A15" s="17" t="s">
        <v>23</v>
      </c>
      <c r="B15" s="17" t="s">
        <v>24</v>
      </c>
      <c r="C15" s="57">
        <v>2</v>
      </c>
      <c r="D15" s="57">
        <v>1</v>
      </c>
      <c r="E15" s="57">
        <v>1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customFormat="1" ht="24" x14ac:dyDescent="0.25">
      <c r="A16" s="19" t="s">
        <v>25</v>
      </c>
      <c r="B16" s="17" t="s">
        <v>26</v>
      </c>
      <c r="C16" s="57"/>
      <c r="D16" s="57"/>
      <c r="E16" s="57"/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customFormat="1" ht="36" x14ac:dyDescent="0.25">
      <c r="A17" s="19" t="s">
        <v>27</v>
      </c>
      <c r="B17" s="17" t="s">
        <v>28</v>
      </c>
      <c r="C17" s="57"/>
      <c r="D17" s="57"/>
      <c r="E17" s="57"/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customFormat="1" ht="24" x14ac:dyDescent="0.25">
      <c r="A18" s="17" t="s">
        <v>29</v>
      </c>
      <c r="B18" s="17" t="s">
        <v>30</v>
      </c>
      <c r="C18" s="57"/>
      <c r="D18" s="57"/>
      <c r="E18" s="57"/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customFormat="1" ht="36" x14ac:dyDescent="0.25">
      <c r="A19" s="19" t="s">
        <v>31</v>
      </c>
      <c r="B19" s="19" t="s">
        <v>32</v>
      </c>
      <c r="C19" s="57"/>
      <c r="D19" s="57"/>
      <c r="E19" s="57"/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customFormat="1" ht="24" x14ac:dyDescent="0.25">
      <c r="A20" s="17" t="s">
        <v>33</v>
      </c>
      <c r="B20" s="17" t="s">
        <v>34</v>
      </c>
      <c r="C20" s="57"/>
      <c r="D20" s="57"/>
      <c r="E20" s="57"/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customFormat="1" x14ac:dyDescent="0.25">
      <c r="A21" s="19" t="s">
        <v>35</v>
      </c>
      <c r="B21" s="19" t="s">
        <v>36</v>
      </c>
      <c r="C21" s="57"/>
      <c r="D21" s="57"/>
      <c r="E21" s="57"/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customFormat="1" ht="24" x14ac:dyDescent="0.25">
      <c r="A22" s="19" t="s">
        <v>37</v>
      </c>
      <c r="B22" s="19" t="s">
        <v>38</v>
      </c>
      <c r="C22" s="57"/>
      <c r="D22" s="57"/>
      <c r="E22" s="57"/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customFormat="1" ht="24" x14ac:dyDescent="0.25">
      <c r="A23" s="13">
        <v>2</v>
      </c>
      <c r="B23" s="13" t="s">
        <v>39</v>
      </c>
      <c r="C23" s="98">
        <v>6</v>
      </c>
      <c r="D23" s="98">
        <v>3</v>
      </c>
      <c r="E23" s="98">
        <v>3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customFormat="1" x14ac:dyDescent="0.25">
      <c r="A24" s="19" t="s">
        <v>40</v>
      </c>
      <c r="B24" s="19" t="s">
        <v>41</v>
      </c>
      <c r="C24" s="57"/>
      <c r="D24" s="57"/>
      <c r="E24" s="57"/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customFormat="1" ht="24" x14ac:dyDescent="0.25">
      <c r="A25" s="19" t="s">
        <v>42</v>
      </c>
      <c r="B25" s="19" t="s">
        <v>43</v>
      </c>
      <c r="C25" s="57">
        <v>6</v>
      </c>
      <c r="D25" s="57">
        <v>3</v>
      </c>
      <c r="E25" s="57">
        <v>3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customFormat="1" ht="36" x14ac:dyDescent="0.25">
      <c r="A26" s="19" t="s">
        <v>44</v>
      </c>
      <c r="B26" s="19" t="s">
        <v>45</v>
      </c>
      <c r="C26" s="57">
        <v>5</v>
      </c>
      <c r="D26" s="57">
        <v>3</v>
      </c>
      <c r="E26" s="57">
        <v>2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customFormat="1" x14ac:dyDescent="0.25">
      <c r="A27" s="19" t="s">
        <v>46</v>
      </c>
      <c r="B27" s="19" t="s">
        <v>47</v>
      </c>
      <c r="C27" s="57">
        <v>1</v>
      </c>
      <c r="D27" s="57"/>
      <c r="E27" s="57">
        <v>1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customFormat="1" ht="24" x14ac:dyDescent="0.25">
      <c r="A28" s="13">
        <v>3</v>
      </c>
      <c r="B28" s="13" t="s">
        <v>48</v>
      </c>
      <c r="C28" s="51">
        <v>5</v>
      </c>
      <c r="D28" s="51">
        <v>4</v>
      </c>
      <c r="E28" s="51">
        <v>1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customFormat="1" x14ac:dyDescent="0.25">
      <c r="A29" s="23" t="s">
        <v>49</v>
      </c>
      <c r="B29" s="19" t="s">
        <v>50</v>
      </c>
      <c r="C29" s="57">
        <v>3</v>
      </c>
      <c r="D29" s="57">
        <v>2</v>
      </c>
      <c r="E29" s="57">
        <v>1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customFormat="1" ht="24" x14ac:dyDescent="0.25">
      <c r="A30" s="23" t="s">
        <v>51</v>
      </c>
      <c r="B30" s="19" t="s">
        <v>52</v>
      </c>
      <c r="C30" s="57">
        <v>2</v>
      </c>
      <c r="D30" s="57">
        <v>2</v>
      </c>
      <c r="E30" s="57"/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</row>
    <row r="31" spans="1:10" customFormat="1" ht="48" x14ac:dyDescent="0.25">
      <c r="A31" s="23" t="s">
        <v>53</v>
      </c>
      <c r="B31" s="19" t="s">
        <v>54</v>
      </c>
      <c r="C31" s="57">
        <v>1</v>
      </c>
      <c r="D31" s="57">
        <v>1</v>
      </c>
      <c r="E31" s="57"/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customFormat="1" x14ac:dyDescent="0.25">
      <c r="A32" s="23" t="s">
        <v>55</v>
      </c>
      <c r="B32" s="19" t="s">
        <v>56</v>
      </c>
      <c r="C32" s="57">
        <v>1</v>
      </c>
      <c r="D32" s="57">
        <v>1</v>
      </c>
      <c r="E32" s="57"/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customFormat="1" ht="72" x14ac:dyDescent="0.25">
      <c r="A33" s="23" t="s">
        <v>57</v>
      </c>
      <c r="B33" s="19" t="s">
        <v>58</v>
      </c>
      <c r="C33" s="57"/>
      <c r="D33" s="57"/>
      <c r="E33" s="57"/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customFormat="1" x14ac:dyDescent="0.25">
      <c r="A34" s="23" t="s">
        <v>59</v>
      </c>
      <c r="B34" s="19" t="s">
        <v>60</v>
      </c>
      <c r="C34" s="57"/>
      <c r="D34" s="57"/>
      <c r="E34" s="57"/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customFormat="1" x14ac:dyDescent="0.25">
      <c r="A35" s="23" t="s">
        <v>61</v>
      </c>
      <c r="B35" s="19" t="s">
        <v>62</v>
      </c>
      <c r="C35" s="57"/>
      <c r="D35" s="57"/>
      <c r="E35" s="57"/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customFormat="1" x14ac:dyDescent="0.25">
      <c r="A36" s="23" t="s">
        <v>63</v>
      </c>
      <c r="B36" s="19" t="s">
        <v>64</v>
      </c>
      <c r="C36" s="57"/>
      <c r="D36" s="57"/>
      <c r="E36" s="57"/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customFormat="1" x14ac:dyDescent="0.25">
      <c r="A37" s="23" t="s">
        <v>65</v>
      </c>
      <c r="B37" s="19" t="s">
        <v>66</v>
      </c>
      <c r="C37" s="57"/>
      <c r="D37" s="57"/>
      <c r="E37" s="57"/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customFormat="1" x14ac:dyDescent="0.25">
      <c r="A38" s="23" t="s">
        <v>67</v>
      </c>
      <c r="B38" s="19" t="s">
        <v>68</v>
      </c>
      <c r="C38" s="57"/>
      <c r="D38" s="57"/>
      <c r="E38" s="57"/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customFormat="1" x14ac:dyDescent="0.25">
      <c r="A39" s="25">
        <v>38779</v>
      </c>
      <c r="B39" s="19" t="s">
        <v>70</v>
      </c>
      <c r="C39" s="57"/>
      <c r="D39" s="57"/>
      <c r="E39" s="57"/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customFormat="1" ht="24" x14ac:dyDescent="0.25">
      <c r="A40" s="23" t="s">
        <v>71</v>
      </c>
      <c r="B40" s="19" t="s">
        <v>72</v>
      </c>
      <c r="C40" s="57"/>
      <c r="D40" s="57"/>
      <c r="E40" s="57"/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customFormat="1" ht="24" x14ac:dyDescent="0.25">
      <c r="A41" s="13">
        <v>4</v>
      </c>
      <c r="B41" s="13" t="s">
        <v>73</v>
      </c>
      <c r="C41" s="51"/>
      <c r="D41" s="51"/>
      <c r="E41" s="51"/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customFormat="1" ht="24" x14ac:dyDescent="0.25">
      <c r="A42" s="13">
        <v>5</v>
      </c>
      <c r="B42" s="13" t="s">
        <v>74</v>
      </c>
      <c r="C42" s="51"/>
      <c r="D42" s="51"/>
      <c r="E42" s="51"/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customFormat="1" ht="24" x14ac:dyDescent="0.25">
      <c r="A43" s="19" t="s">
        <v>75</v>
      </c>
      <c r="B43" s="19" t="s">
        <v>76</v>
      </c>
      <c r="C43" s="57"/>
      <c r="D43" s="57"/>
      <c r="E43" s="57"/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customFormat="1" x14ac:dyDescent="0.25">
      <c r="A44" s="13">
        <v>6</v>
      </c>
      <c r="B44" s="13" t="s">
        <v>77</v>
      </c>
      <c r="C44" s="51"/>
      <c r="D44" s="51"/>
      <c r="E44" s="51"/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customFormat="1" x14ac:dyDescent="0.25">
      <c r="A45" s="19" t="s">
        <v>78</v>
      </c>
      <c r="B45" s="19" t="s">
        <v>79</v>
      </c>
      <c r="C45" s="57"/>
      <c r="D45" s="57"/>
      <c r="E45" s="57"/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customFormat="1" x14ac:dyDescent="0.25">
      <c r="A46" s="19" t="s">
        <v>80</v>
      </c>
      <c r="B46" s="19" t="s">
        <v>81</v>
      </c>
      <c r="C46" s="57"/>
      <c r="D46" s="57"/>
      <c r="E46" s="57"/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customFormat="1" x14ac:dyDescent="0.25">
      <c r="A47" s="19" t="s">
        <v>82</v>
      </c>
      <c r="B47" s="19" t="s">
        <v>83</v>
      </c>
      <c r="C47" s="57"/>
      <c r="D47" s="57"/>
      <c r="E47" s="57"/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customFormat="1" ht="48" x14ac:dyDescent="0.25">
      <c r="A48" s="13">
        <v>7</v>
      </c>
      <c r="B48" s="13" t="s">
        <v>84</v>
      </c>
      <c r="C48" s="51"/>
      <c r="D48" s="51"/>
      <c r="E48" s="51"/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customFormat="1" x14ac:dyDescent="0.25">
      <c r="A49" s="13">
        <v>8</v>
      </c>
      <c r="B49" s="13" t="s">
        <v>85</v>
      </c>
      <c r="C49" s="51"/>
      <c r="D49" s="51"/>
      <c r="E49" s="51"/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customFormat="1" ht="24" x14ac:dyDescent="0.25">
      <c r="A50" s="19">
        <v>81</v>
      </c>
      <c r="B50" s="19" t="s">
        <v>87</v>
      </c>
      <c r="C50" s="57"/>
      <c r="D50" s="57"/>
      <c r="E50" s="57"/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customFormat="1" x14ac:dyDescent="0.25">
      <c r="A51" s="19" t="s">
        <v>88</v>
      </c>
      <c r="B51" s="19" t="s">
        <v>89</v>
      </c>
      <c r="C51" s="57"/>
      <c r="D51" s="57"/>
      <c r="E51" s="57"/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customFormat="1" x14ac:dyDescent="0.25">
      <c r="A52" s="19" t="s">
        <v>90</v>
      </c>
      <c r="B52" s="19" t="s">
        <v>91</v>
      </c>
      <c r="C52" s="57"/>
      <c r="D52" s="57"/>
      <c r="E52" s="57"/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customFormat="1" x14ac:dyDescent="0.25">
      <c r="A53" s="19" t="s">
        <v>92</v>
      </c>
      <c r="B53" s="19" t="s">
        <v>93</v>
      </c>
      <c r="C53" s="57"/>
      <c r="D53" s="57"/>
      <c r="E53" s="57"/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customFormat="1" x14ac:dyDescent="0.25">
      <c r="A54" s="19" t="s">
        <v>94</v>
      </c>
      <c r="B54" s="19" t="s">
        <v>95</v>
      </c>
      <c r="C54" s="57"/>
      <c r="D54" s="57"/>
      <c r="E54" s="57"/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customFormat="1" ht="24" x14ac:dyDescent="0.25">
      <c r="A55" s="13">
        <v>9</v>
      </c>
      <c r="B55" s="27" t="s">
        <v>96</v>
      </c>
      <c r="C55" s="51">
        <v>102</v>
      </c>
      <c r="D55" s="51">
        <v>72</v>
      </c>
      <c r="E55" s="51">
        <v>30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customFormat="1" ht="24" x14ac:dyDescent="0.25">
      <c r="A56" s="13">
        <v>10</v>
      </c>
      <c r="B56" s="13" t="s">
        <v>97</v>
      </c>
      <c r="C56" s="51"/>
      <c r="D56" s="51"/>
      <c r="E56" s="51"/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customFormat="1" ht="48" x14ac:dyDescent="0.25">
      <c r="A57" s="13">
        <v>11</v>
      </c>
      <c r="B57" s="13" t="s">
        <v>98</v>
      </c>
      <c r="C57" s="51"/>
      <c r="D57" s="51"/>
      <c r="E57" s="51"/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customFormat="1" x14ac:dyDescent="0.25">
      <c r="A58" s="13">
        <v>12</v>
      </c>
      <c r="B58" s="13" t="s">
        <v>99</v>
      </c>
      <c r="C58" s="51"/>
      <c r="D58" s="51"/>
      <c r="E58" s="51"/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</row>
    <row r="59" spans="1:10" customFormat="1" ht="24" x14ac:dyDescent="0.25">
      <c r="A59" s="28" t="s">
        <v>100</v>
      </c>
      <c r="B59" s="17" t="s">
        <v>101</v>
      </c>
      <c r="C59" s="57"/>
      <c r="D59" s="57"/>
      <c r="E59" s="57"/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customFormat="1" ht="24" x14ac:dyDescent="0.25">
      <c r="A60" s="28" t="s">
        <v>102</v>
      </c>
      <c r="B60" s="17" t="s">
        <v>103</v>
      </c>
      <c r="C60" s="57"/>
      <c r="D60" s="57"/>
      <c r="E60" s="57"/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customFormat="1" ht="24" x14ac:dyDescent="0.25">
      <c r="A61" s="13">
        <v>13</v>
      </c>
      <c r="B61" s="13" t="s">
        <v>104</v>
      </c>
      <c r="C61" s="51"/>
      <c r="D61" s="51"/>
      <c r="E61" s="51"/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customFormat="1" ht="24" x14ac:dyDescent="0.25">
      <c r="A62" s="13">
        <v>14</v>
      </c>
      <c r="B62" s="13" t="s">
        <v>105</v>
      </c>
      <c r="C62" s="51"/>
      <c r="D62" s="51"/>
      <c r="E62" s="51"/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customFormat="1" ht="36" x14ac:dyDescent="0.25">
      <c r="A63" s="13">
        <v>15</v>
      </c>
      <c r="B63" s="13" t="s">
        <v>106</v>
      </c>
      <c r="C63" s="51"/>
      <c r="D63" s="51"/>
      <c r="E63" s="51"/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customFormat="1" ht="36" x14ac:dyDescent="0.25">
      <c r="A64" s="13">
        <v>16</v>
      </c>
      <c r="B64" s="13" t="s">
        <v>107</v>
      </c>
      <c r="C64" s="51"/>
      <c r="D64" s="51"/>
      <c r="E64" s="51"/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customFormat="1" ht="36" x14ac:dyDescent="0.25">
      <c r="A65" s="13">
        <v>17</v>
      </c>
      <c r="B65" s="13" t="s">
        <v>108</v>
      </c>
      <c r="C65" s="51"/>
      <c r="D65" s="51"/>
      <c r="E65" s="51"/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customFormat="1" x14ac:dyDescent="0.25">
      <c r="A66" s="19" t="s">
        <v>109</v>
      </c>
      <c r="B66" s="19" t="s">
        <v>110</v>
      </c>
      <c r="C66" s="57"/>
      <c r="D66" s="57"/>
      <c r="E66" s="57"/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customFormat="1" x14ac:dyDescent="0.25">
      <c r="A67" s="19" t="s">
        <v>111</v>
      </c>
      <c r="B67" s="19" t="s">
        <v>112</v>
      </c>
      <c r="C67" s="57"/>
      <c r="D67" s="57"/>
      <c r="E67" s="57"/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customFormat="1" x14ac:dyDescent="0.25">
      <c r="A68" s="19" t="s">
        <v>113</v>
      </c>
      <c r="B68" s="19" t="s">
        <v>114</v>
      </c>
      <c r="C68" s="57"/>
      <c r="D68" s="57"/>
      <c r="E68" s="57"/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customFormat="1" x14ac:dyDescent="0.25">
      <c r="A69" s="19" t="s">
        <v>115</v>
      </c>
      <c r="B69" s="19" t="s">
        <v>116</v>
      </c>
      <c r="C69" s="57"/>
      <c r="D69" s="57"/>
      <c r="E69" s="57"/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customFormat="1" ht="24" x14ac:dyDescent="0.25">
      <c r="A70" s="13">
        <v>18</v>
      </c>
      <c r="B70" s="13" t="s">
        <v>117</v>
      </c>
      <c r="C70" s="51"/>
      <c r="D70" s="51"/>
      <c r="E70" s="51"/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customFormat="1" x14ac:dyDescent="0.25">
      <c r="A71" s="13">
        <v>19</v>
      </c>
      <c r="B71" s="13" t="s">
        <v>118</v>
      </c>
      <c r="C71" s="51"/>
      <c r="D71" s="51"/>
      <c r="E71" s="51"/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customFormat="1" ht="24" x14ac:dyDescent="0.25">
      <c r="A72" s="13">
        <v>20</v>
      </c>
      <c r="B72" s="13" t="s">
        <v>119</v>
      </c>
      <c r="C72" s="51"/>
      <c r="D72" s="51"/>
      <c r="E72" s="51"/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customFormat="1" ht="24" x14ac:dyDescent="0.25">
      <c r="A73" s="13">
        <v>21</v>
      </c>
      <c r="B73" s="13" t="s">
        <v>120</v>
      </c>
      <c r="C73" s="51">
        <v>9</v>
      </c>
      <c r="D73" s="51">
        <v>5</v>
      </c>
      <c r="E73" s="51">
        <v>4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customFormat="1" ht="24" x14ac:dyDescent="0.25">
      <c r="A74" s="19" t="s">
        <v>121</v>
      </c>
      <c r="B74" s="19" t="s">
        <v>122</v>
      </c>
      <c r="C74" s="57">
        <v>3</v>
      </c>
      <c r="D74" s="57">
        <v>3</v>
      </c>
      <c r="E74" s="57"/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customFormat="1" ht="24" x14ac:dyDescent="0.25">
      <c r="A75" s="13">
        <v>22</v>
      </c>
      <c r="B75" s="13" t="s">
        <v>123</v>
      </c>
      <c r="C75" s="51"/>
      <c r="D75" s="51"/>
      <c r="E75" s="51"/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customFormat="1" ht="36" x14ac:dyDescent="0.25">
      <c r="A76" s="19" t="s">
        <v>124</v>
      </c>
      <c r="B76" s="17" t="s">
        <v>125</v>
      </c>
      <c r="C76" s="57"/>
      <c r="D76" s="57"/>
      <c r="E76" s="57"/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customFormat="1" ht="36" x14ac:dyDescent="0.25">
      <c r="A77" s="13">
        <v>23</v>
      </c>
      <c r="B77" s="13" t="s">
        <v>126</v>
      </c>
      <c r="C77" s="51">
        <v>7</v>
      </c>
      <c r="D77" s="51">
        <v>3</v>
      </c>
      <c r="E77" s="51">
        <v>4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customFormat="1" ht="24" x14ac:dyDescent="0.25">
      <c r="A78" s="17" t="s">
        <v>127</v>
      </c>
      <c r="B78" s="17" t="s">
        <v>128</v>
      </c>
      <c r="C78" s="57">
        <v>5</v>
      </c>
      <c r="D78" s="57">
        <v>2</v>
      </c>
      <c r="E78" s="57">
        <v>3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customFormat="1" ht="36" x14ac:dyDescent="0.25">
      <c r="A79" s="17" t="s">
        <v>129</v>
      </c>
      <c r="B79" s="17" t="s">
        <v>130</v>
      </c>
      <c r="C79" s="57">
        <v>30</v>
      </c>
      <c r="D79" s="57"/>
      <c r="E79" s="57">
        <v>30</v>
      </c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customFormat="1" ht="36" x14ac:dyDescent="0.25">
      <c r="A80" s="17" t="s">
        <v>131</v>
      </c>
      <c r="B80" s="17" t="s">
        <v>132</v>
      </c>
      <c r="C80" s="57">
        <v>360</v>
      </c>
      <c r="D80" s="57">
        <v>260</v>
      </c>
      <c r="E80" s="57">
        <v>100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customFormat="1" ht="27.75" customHeight="1" x14ac:dyDescent="0.25">
      <c r="A81" s="17" t="s">
        <v>133</v>
      </c>
      <c r="B81" s="17" t="s">
        <v>134</v>
      </c>
      <c r="C81" s="57">
        <v>1</v>
      </c>
      <c r="D81" s="57"/>
      <c r="E81" s="57">
        <v>1</v>
      </c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customFormat="1" ht="48" x14ac:dyDescent="0.25">
      <c r="A82" s="99" t="s">
        <v>468</v>
      </c>
      <c r="B82" s="17" t="s">
        <v>136</v>
      </c>
      <c r="C82" s="57"/>
      <c r="D82" s="57"/>
      <c r="E82" s="57"/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customFormat="1" ht="24" x14ac:dyDescent="0.25">
      <c r="A83" s="13">
        <v>24</v>
      </c>
      <c r="B83" s="13" t="s">
        <v>137</v>
      </c>
      <c r="C83" s="51">
        <v>79</v>
      </c>
      <c r="D83" s="51">
        <v>61</v>
      </c>
      <c r="E83" s="51">
        <v>18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customFormat="1" ht="22.5" customHeight="1" x14ac:dyDescent="0.25">
      <c r="A84" s="23" t="s">
        <v>138</v>
      </c>
      <c r="B84" s="19" t="s">
        <v>12</v>
      </c>
      <c r="C84" s="57">
        <v>55</v>
      </c>
      <c r="D84" s="57">
        <v>37</v>
      </c>
      <c r="E84" s="57">
        <v>18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customFormat="1" ht="24" x14ac:dyDescent="0.25">
      <c r="A85" s="23" t="s">
        <v>139</v>
      </c>
      <c r="B85" s="19" t="s">
        <v>140</v>
      </c>
      <c r="C85" s="57">
        <v>24</v>
      </c>
      <c r="D85" s="57">
        <v>24</v>
      </c>
      <c r="E85" s="57"/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customFormat="1" ht="24" x14ac:dyDescent="0.25">
      <c r="A86" s="23" t="s">
        <v>141</v>
      </c>
      <c r="B86" s="19" t="s">
        <v>142</v>
      </c>
      <c r="C86" s="57">
        <v>61</v>
      </c>
      <c r="D86" s="57">
        <v>49</v>
      </c>
      <c r="E86" s="57">
        <v>12</v>
      </c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customFormat="1" x14ac:dyDescent="0.25">
      <c r="A87" s="23" t="s">
        <v>143</v>
      </c>
      <c r="B87" s="19" t="s">
        <v>12</v>
      </c>
      <c r="C87" s="57">
        <v>44</v>
      </c>
      <c r="D87" s="57">
        <v>32</v>
      </c>
      <c r="E87" s="57">
        <v>12</v>
      </c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customFormat="1" ht="24" x14ac:dyDescent="0.25">
      <c r="A88" s="23" t="s">
        <v>144</v>
      </c>
      <c r="B88" s="19" t="s">
        <v>145</v>
      </c>
      <c r="C88" s="57">
        <v>17</v>
      </c>
      <c r="D88" s="57">
        <v>17</v>
      </c>
      <c r="E88" s="57"/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customFormat="1" ht="24" x14ac:dyDescent="0.25">
      <c r="A89" s="23" t="s">
        <v>146</v>
      </c>
      <c r="B89" s="19" t="s">
        <v>147</v>
      </c>
      <c r="C89" s="57"/>
      <c r="D89" s="57"/>
      <c r="E89" s="57"/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customFormat="1" x14ac:dyDescent="0.25">
      <c r="A90" s="28" t="s">
        <v>148</v>
      </c>
      <c r="B90" s="19" t="s">
        <v>12</v>
      </c>
      <c r="C90" s="57"/>
      <c r="D90" s="57"/>
      <c r="E90" s="57"/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customFormat="1" ht="24" x14ac:dyDescent="0.25">
      <c r="A91" s="28" t="s">
        <v>149</v>
      </c>
      <c r="B91" s="19" t="s">
        <v>145</v>
      </c>
      <c r="C91" s="57"/>
      <c r="D91" s="57"/>
      <c r="E91" s="57"/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customFormat="1" ht="24" x14ac:dyDescent="0.25">
      <c r="A92" s="28" t="s">
        <v>150</v>
      </c>
      <c r="B92" s="32" t="s">
        <v>151</v>
      </c>
      <c r="C92" s="57">
        <v>1</v>
      </c>
      <c r="D92" s="57"/>
      <c r="E92" s="57">
        <v>1</v>
      </c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customFormat="1" x14ac:dyDescent="0.25">
      <c r="A93" s="28" t="s">
        <v>152</v>
      </c>
      <c r="B93" s="19" t="s">
        <v>12</v>
      </c>
      <c r="C93" s="57">
        <v>1</v>
      </c>
      <c r="D93" s="57"/>
      <c r="E93" s="57">
        <v>1</v>
      </c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customFormat="1" ht="24" x14ac:dyDescent="0.25">
      <c r="A94" s="28" t="s">
        <v>153</v>
      </c>
      <c r="B94" s="19" t="s">
        <v>145</v>
      </c>
      <c r="C94" s="57"/>
      <c r="D94" s="57"/>
      <c r="E94" s="57"/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customFormat="1" ht="24" x14ac:dyDescent="0.25">
      <c r="A95" s="28" t="s">
        <v>150</v>
      </c>
      <c r="B95" s="32" t="s">
        <v>155</v>
      </c>
      <c r="C95" s="57"/>
      <c r="D95" s="57"/>
      <c r="E95" s="57"/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customFormat="1" x14ac:dyDescent="0.25">
      <c r="A96" s="28" t="s">
        <v>156</v>
      </c>
      <c r="B96" s="19" t="s">
        <v>12</v>
      </c>
      <c r="C96" s="57"/>
      <c r="D96" s="57"/>
      <c r="E96" s="57"/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customFormat="1" ht="24" x14ac:dyDescent="0.25">
      <c r="A97" s="28" t="s">
        <v>157</v>
      </c>
      <c r="B97" s="19" t="s">
        <v>145</v>
      </c>
      <c r="C97" s="57"/>
      <c r="D97" s="57"/>
      <c r="E97" s="57"/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customFormat="1" ht="24" x14ac:dyDescent="0.25">
      <c r="A98" s="28" t="s">
        <v>158</v>
      </c>
      <c r="B98" s="32" t="s">
        <v>159</v>
      </c>
      <c r="C98" s="57">
        <v>5</v>
      </c>
      <c r="D98" s="57">
        <v>4</v>
      </c>
      <c r="E98" s="57">
        <v>1</v>
      </c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customFormat="1" x14ac:dyDescent="0.25">
      <c r="A99" s="28" t="s">
        <v>160</v>
      </c>
      <c r="B99" s="19" t="s">
        <v>12</v>
      </c>
      <c r="C99" s="57">
        <v>4</v>
      </c>
      <c r="D99" s="57">
        <v>3</v>
      </c>
      <c r="E99" s="57">
        <v>1</v>
      </c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customFormat="1" ht="24" x14ac:dyDescent="0.25">
      <c r="A100" s="28" t="s">
        <v>161</v>
      </c>
      <c r="B100" s="19" t="s">
        <v>145</v>
      </c>
      <c r="C100" s="57">
        <v>1</v>
      </c>
      <c r="D100" s="57">
        <v>1</v>
      </c>
      <c r="E100" s="57"/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customFormat="1" ht="24" x14ac:dyDescent="0.25">
      <c r="A101" s="28" t="s">
        <v>162</v>
      </c>
      <c r="B101" s="32" t="s">
        <v>163</v>
      </c>
      <c r="C101" s="57">
        <v>3</v>
      </c>
      <c r="D101" s="57">
        <v>2</v>
      </c>
      <c r="E101" s="57">
        <v>1</v>
      </c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customFormat="1" x14ac:dyDescent="0.25">
      <c r="A102" s="28" t="s">
        <v>164</v>
      </c>
      <c r="B102" s="19" t="s">
        <v>12</v>
      </c>
      <c r="C102" s="57">
        <v>2</v>
      </c>
      <c r="D102" s="57">
        <v>1</v>
      </c>
      <c r="E102" s="57">
        <v>1</v>
      </c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customFormat="1" ht="24" x14ac:dyDescent="0.25">
      <c r="A103" s="28" t="s">
        <v>165</v>
      </c>
      <c r="B103" s="19" t="s">
        <v>145</v>
      </c>
      <c r="C103" s="57">
        <v>1</v>
      </c>
      <c r="D103" s="57">
        <v>1</v>
      </c>
      <c r="E103" s="57"/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customFormat="1" ht="24" x14ac:dyDescent="0.25">
      <c r="A104" s="28" t="s">
        <v>166</v>
      </c>
      <c r="B104" s="32" t="s">
        <v>167</v>
      </c>
      <c r="C104" s="57">
        <v>9</v>
      </c>
      <c r="D104" s="57">
        <v>6</v>
      </c>
      <c r="E104" s="57">
        <v>3</v>
      </c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customFormat="1" x14ac:dyDescent="0.25">
      <c r="A105" s="28" t="s">
        <v>168</v>
      </c>
      <c r="B105" s="19" t="s">
        <v>12</v>
      </c>
      <c r="C105" s="57">
        <v>4</v>
      </c>
      <c r="D105" s="57">
        <v>1</v>
      </c>
      <c r="E105" s="57">
        <v>3</v>
      </c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customFormat="1" ht="24" x14ac:dyDescent="0.25">
      <c r="A106" s="28" t="s">
        <v>169</v>
      </c>
      <c r="B106" s="19" t="s">
        <v>145</v>
      </c>
      <c r="C106" s="57">
        <v>5</v>
      </c>
      <c r="D106" s="57">
        <v>5</v>
      </c>
      <c r="E106" s="57"/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customFormat="1" x14ac:dyDescent="0.25">
      <c r="A107" s="28" t="s">
        <v>170</v>
      </c>
      <c r="B107" s="17" t="s">
        <v>171</v>
      </c>
      <c r="C107" s="57"/>
      <c r="D107" s="57"/>
      <c r="E107" s="57"/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customFormat="1" ht="24" x14ac:dyDescent="0.25">
      <c r="A108" s="28" t="s">
        <v>172</v>
      </c>
      <c r="B108" s="17" t="s">
        <v>173</v>
      </c>
      <c r="C108" s="57">
        <v>61</v>
      </c>
      <c r="D108" s="57">
        <v>61</v>
      </c>
      <c r="E108" s="57"/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customFormat="1" ht="24" x14ac:dyDescent="0.25">
      <c r="A109" s="28" t="s">
        <v>174</v>
      </c>
      <c r="B109" s="17" t="s">
        <v>175</v>
      </c>
      <c r="C109" s="57">
        <v>18</v>
      </c>
      <c r="D109" s="57"/>
      <c r="E109" s="57">
        <v>18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customFormat="1" ht="24" x14ac:dyDescent="0.25">
      <c r="A110" s="28" t="s">
        <v>176</v>
      </c>
      <c r="B110" s="17" t="s">
        <v>177</v>
      </c>
      <c r="C110" s="57"/>
      <c r="D110" s="57"/>
      <c r="E110" s="57"/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customFormat="1" ht="36" x14ac:dyDescent="0.25">
      <c r="A111" s="13">
        <v>25</v>
      </c>
      <c r="B111" s="13" t="s">
        <v>178</v>
      </c>
      <c r="C111" s="51">
        <v>5</v>
      </c>
      <c r="D111" s="51">
        <v>4</v>
      </c>
      <c r="E111" s="51">
        <v>1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customFormat="1" x14ac:dyDescent="0.25">
      <c r="A112" s="23" t="s">
        <v>179</v>
      </c>
      <c r="B112" s="19" t="s">
        <v>180</v>
      </c>
      <c r="C112" s="57">
        <v>3</v>
      </c>
      <c r="D112" s="57">
        <v>2</v>
      </c>
      <c r="E112" s="57">
        <v>1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customFormat="1" ht="24" x14ac:dyDescent="0.25">
      <c r="A113" s="23" t="s">
        <v>181</v>
      </c>
      <c r="B113" s="19" t="s">
        <v>182</v>
      </c>
      <c r="C113" s="57">
        <v>2</v>
      </c>
      <c r="D113" s="57">
        <v>2</v>
      </c>
      <c r="E113" s="57"/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customFormat="1" x14ac:dyDescent="0.25">
      <c r="A114" s="13">
        <v>26</v>
      </c>
      <c r="B114" s="13" t="s">
        <v>183</v>
      </c>
      <c r="C114" s="51"/>
      <c r="D114" s="51"/>
      <c r="E114" s="51"/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customFormat="1" ht="24" x14ac:dyDescent="0.25">
      <c r="A115" s="23" t="s">
        <v>184</v>
      </c>
      <c r="B115" s="19" t="s">
        <v>185</v>
      </c>
      <c r="C115" s="57"/>
      <c r="D115" s="57"/>
      <c r="E115" s="57"/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customFormat="1" x14ac:dyDescent="0.25">
      <c r="A116" s="23" t="s">
        <v>186</v>
      </c>
      <c r="B116" s="19" t="s">
        <v>187</v>
      </c>
      <c r="C116" s="57"/>
      <c r="D116" s="57"/>
      <c r="E116" s="57"/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customFormat="1" ht="24" x14ac:dyDescent="0.25">
      <c r="A117" s="13">
        <v>27</v>
      </c>
      <c r="B117" s="13" t="s">
        <v>188</v>
      </c>
      <c r="C117" s="51"/>
      <c r="D117" s="51"/>
      <c r="E117" s="51"/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customFormat="1" ht="24" x14ac:dyDescent="0.25">
      <c r="A118" s="13">
        <v>28</v>
      </c>
      <c r="B118" s="13" t="s">
        <v>189</v>
      </c>
      <c r="C118" s="51"/>
      <c r="D118" s="51"/>
      <c r="E118" s="51"/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customFormat="1" ht="24" x14ac:dyDescent="0.25">
      <c r="A119" s="13">
        <v>29</v>
      </c>
      <c r="B119" s="13" t="s">
        <v>190</v>
      </c>
      <c r="C119" s="51"/>
      <c r="D119" s="51"/>
      <c r="E119" s="51"/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customFormat="1" ht="24" x14ac:dyDescent="0.25">
      <c r="A120" s="13">
        <v>30</v>
      </c>
      <c r="B120" s="13" t="s">
        <v>191</v>
      </c>
      <c r="C120" s="51"/>
      <c r="D120" s="51"/>
      <c r="E120" s="51"/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customFormat="1" ht="36" x14ac:dyDescent="0.25">
      <c r="A121" s="13">
        <v>31</v>
      </c>
      <c r="B121" s="13" t="s">
        <v>192</v>
      </c>
      <c r="C121" s="51"/>
      <c r="D121" s="51"/>
      <c r="E121" s="51"/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customFormat="1" ht="36" x14ac:dyDescent="0.25">
      <c r="A122" s="13">
        <v>32</v>
      </c>
      <c r="B122" s="13" t="s">
        <v>193</v>
      </c>
      <c r="C122" s="51">
        <v>7</v>
      </c>
      <c r="D122" s="51">
        <v>3</v>
      </c>
      <c r="E122" s="51">
        <v>4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customFormat="1" x14ac:dyDescent="0.25">
      <c r="A123" s="23" t="s">
        <v>194</v>
      </c>
      <c r="B123" s="19" t="s">
        <v>180</v>
      </c>
      <c r="C123" s="57">
        <v>6</v>
      </c>
      <c r="D123" s="57">
        <v>2</v>
      </c>
      <c r="E123" s="57">
        <v>4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customFormat="1" ht="24" x14ac:dyDescent="0.25">
      <c r="A124" s="23" t="s">
        <v>195</v>
      </c>
      <c r="B124" s="19" t="s">
        <v>196</v>
      </c>
      <c r="C124" s="57">
        <v>1</v>
      </c>
      <c r="D124" s="57">
        <v>1</v>
      </c>
      <c r="E124" s="57"/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customFormat="1" x14ac:dyDescent="0.25">
      <c r="A125" s="23"/>
      <c r="B125" s="34" t="s">
        <v>197</v>
      </c>
      <c r="C125" s="57"/>
      <c r="D125" s="57"/>
      <c r="E125" s="57"/>
      <c r="F125" s="15"/>
      <c r="G125" s="24"/>
      <c r="I125" s="22"/>
      <c r="J125" s="22"/>
    </row>
    <row r="126" spans="1:10" customFormat="1" x14ac:dyDescent="0.25">
      <c r="A126" s="23" t="s">
        <v>198</v>
      </c>
      <c r="B126" s="19" t="s">
        <v>199</v>
      </c>
      <c r="C126" s="57">
        <v>1</v>
      </c>
      <c r="D126" s="57">
        <v>1</v>
      </c>
      <c r="E126" s="57"/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customFormat="1" x14ac:dyDescent="0.25">
      <c r="A127" s="23" t="s">
        <v>200</v>
      </c>
      <c r="B127" s="19" t="s">
        <v>201</v>
      </c>
      <c r="C127" s="57"/>
      <c r="D127" s="57"/>
      <c r="E127" s="57"/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customFormat="1" x14ac:dyDescent="0.25">
      <c r="A128" s="23" t="s">
        <v>202</v>
      </c>
      <c r="B128" s="19" t="s">
        <v>203</v>
      </c>
      <c r="C128" s="57">
        <v>1</v>
      </c>
      <c r="D128" s="57"/>
      <c r="E128" s="57">
        <v>1</v>
      </c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customFormat="1" ht="24" x14ac:dyDescent="0.25">
      <c r="A129" s="19" t="s">
        <v>204</v>
      </c>
      <c r="B129" s="19" t="s">
        <v>205</v>
      </c>
      <c r="C129" s="57">
        <v>5</v>
      </c>
      <c r="D129" s="57">
        <v>2</v>
      </c>
      <c r="E129" s="57">
        <v>3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customFormat="1" x14ac:dyDescent="0.25">
      <c r="A130" s="19" t="s">
        <v>206</v>
      </c>
      <c r="B130" s="19" t="s">
        <v>207</v>
      </c>
      <c r="C130" s="57"/>
      <c r="D130" s="57"/>
      <c r="E130" s="57"/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customFormat="1" x14ac:dyDescent="0.25">
      <c r="A131" s="23" t="s">
        <v>208</v>
      </c>
      <c r="B131" s="19" t="s">
        <v>209</v>
      </c>
      <c r="C131" s="57">
        <v>2</v>
      </c>
      <c r="D131" s="57"/>
      <c r="E131" s="57">
        <v>2</v>
      </c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customFormat="1" x14ac:dyDescent="0.25">
      <c r="A132" s="23" t="s">
        <v>210</v>
      </c>
      <c r="B132" s="19" t="s">
        <v>211</v>
      </c>
      <c r="C132" s="57"/>
      <c r="D132" s="57"/>
      <c r="E132" s="57"/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customFormat="1" x14ac:dyDescent="0.25">
      <c r="A133" s="23" t="s">
        <v>212</v>
      </c>
      <c r="B133" s="19" t="s">
        <v>213</v>
      </c>
      <c r="C133" s="57">
        <v>3</v>
      </c>
      <c r="D133" s="57">
        <v>2</v>
      </c>
      <c r="E133" s="57">
        <v>1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customFormat="1" ht="24" x14ac:dyDescent="0.25">
      <c r="A134" s="13">
        <v>33</v>
      </c>
      <c r="B134" s="13" t="s">
        <v>214</v>
      </c>
      <c r="C134" s="51">
        <v>10</v>
      </c>
      <c r="D134" s="51">
        <v>5</v>
      </c>
      <c r="E134" s="51">
        <v>5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customFormat="1" x14ac:dyDescent="0.25">
      <c r="A135" s="23" t="s">
        <v>215</v>
      </c>
      <c r="B135" s="19" t="s">
        <v>216</v>
      </c>
      <c r="C135" s="57"/>
      <c r="D135" s="57"/>
      <c r="E135" s="57"/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customFormat="1" x14ac:dyDescent="0.25">
      <c r="A136" s="23" t="s">
        <v>217</v>
      </c>
      <c r="B136" s="19" t="s">
        <v>218</v>
      </c>
      <c r="C136" s="57">
        <v>5</v>
      </c>
      <c r="D136" s="57">
        <v>2</v>
      </c>
      <c r="E136" s="57">
        <v>3</v>
      </c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customFormat="1" x14ac:dyDescent="0.25">
      <c r="A137" s="23" t="s">
        <v>219</v>
      </c>
      <c r="B137" s="19" t="s">
        <v>220</v>
      </c>
      <c r="C137" s="57"/>
      <c r="D137" s="57"/>
      <c r="E137" s="57"/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customFormat="1" x14ac:dyDescent="0.25">
      <c r="A138" s="23" t="s">
        <v>221</v>
      </c>
      <c r="B138" s="19" t="s">
        <v>222</v>
      </c>
      <c r="C138" s="57">
        <v>5</v>
      </c>
      <c r="D138" s="57">
        <v>3</v>
      </c>
      <c r="E138" s="57">
        <v>2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customFormat="1" ht="36" x14ac:dyDescent="0.25">
      <c r="A139" s="13">
        <v>34</v>
      </c>
      <c r="B139" s="13" t="s">
        <v>223</v>
      </c>
      <c r="C139" s="51">
        <v>390</v>
      </c>
      <c r="D139" s="51">
        <v>260</v>
      </c>
      <c r="E139" s="51">
        <v>130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customFormat="1" x14ac:dyDescent="0.25">
      <c r="A140" s="23" t="s">
        <v>224</v>
      </c>
      <c r="B140" s="19" t="s">
        <v>180</v>
      </c>
      <c r="C140" s="57">
        <v>240</v>
      </c>
      <c r="D140" s="57">
        <v>110</v>
      </c>
      <c r="E140" s="57">
        <v>130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customFormat="1" ht="24" x14ac:dyDescent="0.25">
      <c r="A141" s="23" t="s">
        <v>225</v>
      </c>
      <c r="B141" s="19" t="s">
        <v>226</v>
      </c>
      <c r="C141" s="57">
        <v>150</v>
      </c>
      <c r="D141" s="57">
        <v>150</v>
      </c>
      <c r="E141" s="57"/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customFormat="1" ht="24" x14ac:dyDescent="0.25">
      <c r="A142" s="23"/>
      <c r="B142" s="34" t="s">
        <v>227</v>
      </c>
      <c r="C142" s="57">
        <v>390</v>
      </c>
      <c r="D142" s="57">
        <v>260</v>
      </c>
      <c r="E142" s="57">
        <v>130</v>
      </c>
      <c r="F142" s="15"/>
      <c r="G142" s="24"/>
      <c r="I142" s="22"/>
      <c r="J142" s="22"/>
    </row>
    <row r="143" spans="1:10" customFormat="1" x14ac:dyDescent="0.25">
      <c r="A143" s="23" t="s">
        <v>228</v>
      </c>
      <c r="B143" s="19" t="s">
        <v>229</v>
      </c>
      <c r="C143" s="57"/>
      <c r="D143" s="57"/>
      <c r="E143" s="57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customFormat="1" x14ac:dyDescent="0.25">
      <c r="A144" s="23" t="s">
        <v>230</v>
      </c>
      <c r="B144" s="19" t="s">
        <v>231</v>
      </c>
      <c r="C144" s="57">
        <v>30</v>
      </c>
      <c r="D144" s="57"/>
      <c r="E144" s="57">
        <v>30</v>
      </c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customFormat="1" x14ac:dyDescent="0.25">
      <c r="A145" s="23" t="s">
        <v>232</v>
      </c>
      <c r="B145" s="19" t="s">
        <v>233</v>
      </c>
      <c r="C145" s="57"/>
      <c r="D145" s="57"/>
      <c r="E145" s="57"/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customFormat="1" x14ac:dyDescent="0.25">
      <c r="A146" s="23" t="s">
        <v>234</v>
      </c>
      <c r="B146" s="19" t="s">
        <v>235</v>
      </c>
      <c r="C146" s="57">
        <v>360</v>
      </c>
      <c r="D146" s="57">
        <v>260</v>
      </c>
      <c r="E146" s="57">
        <v>100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customFormat="1" ht="24" x14ac:dyDescent="0.25">
      <c r="A147" s="13">
        <v>35</v>
      </c>
      <c r="B147" s="13" t="s">
        <v>236</v>
      </c>
      <c r="C147" s="51">
        <v>555</v>
      </c>
      <c r="D147" s="51">
        <v>400</v>
      </c>
      <c r="E147" s="51">
        <v>155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customFormat="1" x14ac:dyDescent="0.25">
      <c r="A148" s="23" t="s">
        <v>237</v>
      </c>
      <c r="B148" s="19" t="s">
        <v>216</v>
      </c>
      <c r="C148" s="57"/>
      <c r="D148" s="57"/>
      <c r="E148" s="57"/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customFormat="1" x14ac:dyDescent="0.25">
      <c r="A149" s="23" t="s">
        <v>238</v>
      </c>
      <c r="B149" s="19" t="s">
        <v>218</v>
      </c>
      <c r="C149" s="57">
        <v>75</v>
      </c>
      <c r="D149" s="57">
        <v>40</v>
      </c>
      <c r="E149" s="57">
        <v>35</v>
      </c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customFormat="1" x14ac:dyDescent="0.25">
      <c r="A150" s="23" t="s">
        <v>239</v>
      </c>
      <c r="B150" s="19" t="s">
        <v>220</v>
      </c>
      <c r="C150" s="57"/>
      <c r="D150" s="57"/>
      <c r="E150" s="57"/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customFormat="1" x14ac:dyDescent="0.25">
      <c r="A151" s="23" t="s">
        <v>240</v>
      </c>
      <c r="B151" s="19" t="s">
        <v>222</v>
      </c>
      <c r="C151" s="57">
        <v>480</v>
      </c>
      <c r="D151" s="57">
        <v>360</v>
      </c>
      <c r="E151" s="57">
        <v>120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customFormat="1" ht="36" x14ac:dyDescent="0.25">
      <c r="A152" s="13">
        <v>36</v>
      </c>
      <c r="B152" s="13" t="s">
        <v>241</v>
      </c>
      <c r="C152" s="51">
        <v>5</v>
      </c>
      <c r="D152" s="51">
        <v>4</v>
      </c>
      <c r="E152" s="51">
        <v>1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customFormat="1" x14ac:dyDescent="0.25">
      <c r="A153" s="28" t="s">
        <v>242</v>
      </c>
      <c r="B153" s="17" t="s">
        <v>180</v>
      </c>
      <c r="C153" s="57">
        <v>3</v>
      </c>
      <c r="D153" s="57">
        <v>2</v>
      </c>
      <c r="E153" s="57">
        <v>1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customFormat="1" ht="24" x14ac:dyDescent="0.25">
      <c r="A154" s="28" t="s">
        <v>243</v>
      </c>
      <c r="B154" s="17" t="s">
        <v>226</v>
      </c>
      <c r="C154" s="57">
        <v>2</v>
      </c>
      <c r="D154" s="57">
        <v>2</v>
      </c>
      <c r="E154" s="57"/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customFormat="1" x14ac:dyDescent="0.25">
      <c r="A155" s="28" t="s">
        <v>244</v>
      </c>
      <c r="B155" s="17" t="s">
        <v>245</v>
      </c>
      <c r="C155" s="57">
        <v>4</v>
      </c>
      <c r="D155" s="57">
        <v>4</v>
      </c>
      <c r="E155" s="57"/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customFormat="1" x14ac:dyDescent="0.25">
      <c r="A156" s="28" t="s">
        <v>246</v>
      </c>
      <c r="B156" s="17" t="s">
        <v>247</v>
      </c>
      <c r="C156" s="57">
        <v>1</v>
      </c>
      <c r="D156" s="57"/>
      <c r="E156" s="57">
        <v>1</v>
      </c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customFormat="1" x14ac:dyDescent="0.25">
      <c r="A157" s="28" t="s">
        <v>248</v>
      </c>
      <c r="B157" s="17" t="s">
        <v>249</v>
      </c>
      <c r="C157" s="57"/>
      <c r="D157" s="57"/>
      <c r="E157" s="57"/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customFormat="1" x14ac:dyDescent="0.25">
      <c r="A158" s="28"/>
      <c r="B158" s="32" t="s">
        <v>250</v>
      </c>
      <c r="C158" s="57">
        <v>1</v>
      </c>
      <c r="D158" s="57">
        <v>1</v>
      </c>
      <c r="E158" s="57"/>
      <c r="F158" s="15"/>
      <c r="G158" s="29"/>
      <c r="I158" s="22"/>
      <c r="J158" s="22"/>
    </row>
    <row r="159" spans="1:10" customFormat="1" x14ac:dyDescent="0.25">
      <c r="A159" s="28" t="s">
        <v>251</v>
      </c>
      <c r="B159" s="17" t="s">
        <v>252</v>
      </c>
      <c r="C159" s="57">
        <v>1</v>
      </c>
      <c r="D159" s="57"/>
      <c r="E159" s="57">
        <v>1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customFormat="1" x14ac:dyDescent="0.25">
      <c r="A160" s="28" t="s">
        <v>253</v>
      </c>
      <c r="B160" s="17" t="s">
        <v>254</v>
      </c>
      <c r="C160" s="57">
        <v>4</v>
      </c>
      <c r="D160" s="57">
        <v>4</v>
      </c>
      <c r="E160" s="57"/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customFormat="1" ht="24" x14ac:dyDescent="0.25">
      <c r="A161" s="13">
        <v>37</v>
      </c>
      <c r="B161" s="13" t="s">
        <v>255</v>
      </c>
      <c r="C161" s="51">
        <v>7</v>
      </c>
      <c r="D161" s="51">
        <v>3</v>
      </c>
      <c r="E161" s="51">
        <v>4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customFormat="1" ht="24" x14ac:dyDescent="0.25">
      <c r="A162" s="23" t="s">
        <v>256</v>
      </c>
      <c r="B162" s="19" t="s">
        <v>257</v>
      </c>
      <c r="C162" s="57">
        <v>6</v>
      </c>
      <c r="D162" s="57">
        <v>3</v>
      </c>
      <c r="E162" s="57">
        <v>3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customFormat="1" ht="24" x14ac:dyDescent="0.25">
      <c r="A163" s="13">
        <v>38</v>
      </c>
      <c r="B163" s="13" t="s">
        <v>258</v>
      </c>
      <c r="C163" s="51">
        <v>9</v>
      </c>
      <c r="D163" s="90" t="s">
        <v>259</v>
      </c>
      <c r="E163" s="90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customFormat="1" ht="24" customHeight="1" x14ac:dyDescent="0.25">
      <c r="A164" s="23" t="s">
        <v>260</v>
      </c>
      <c r="B164" s="19" t="s">
        <v>261</v>
      </c>
      <c r="C164" s="57">
        <v>4</v>
      </c>
      <c r="D164" s="100" t="s">
        <v>259</v>
      </c>
      <c r="E164" s="100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customFormat="1" ht="24" x14ac:dyDescent="0.25">
      <c r="A165" s="13">
        <v>39</v>
      </c>
      <c r="B165" s="13" t="s">
        <v>262</v>
      </c>
      <c r="C165" s="51"/>
      <c r="D165" s="51"/>
      <c r="E165" s="51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customFormat="1" x14ac:dyDescent="0.25">
      <c r="A166" s="23" t="s">
        <v>263</v>
      </c>
      <c r="B166" s="19" t="s">
        <v>264</v>
      </c>
      <c r="C166" s="57"/>
      <c r="D166" s="57"/>
      <c r="E166" s="57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customFormat="1" x14ac:dyDescent="0.25">
      <c r="A167" s="23" t="s">
        <v>265</v>
      </c>
      <c r="B167" s="19" t="s">
        <v>266</v>
      </c>
      <c r="C167" s="57"/>
      <c r="D167" s="57"/>
      <c r="E167" s="57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customFormat="1" ht="24" x14ac:dyDescent="0.25">
      <c r="A168" s="23" t="s">
        <v>267</v>
      </c>
      <c r="B168" s="19" t="s">
        <v>268</v>
      </c>
      <c r="C168" s="57"/>
      <c r="D168" s="57"/>
      <c r="E168" s="57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customFormat="1" ht="24" x14ac:dyDescent="0.25">
      <c r="A169" s="13">
        <v>40</v>
      </c>
      <c r="B169" s="13" t="s">
        <v>269</v>
      </c>
      <c r="C169" s="51">
        <v>1</v>
      </c>
      <c r="D169" s="51">
        <v>1</v>
      </c>
      <c r="E169" s="51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customFormat="1" ht="24" x14ac:dyDescent="0.25">
      <c r="A170" s="28" t="s">
        <v>270</v>
      </c>
      <c r="B170" s="17" t="s">
        <v>271</v>
      </c>
      <c r="C170" s="101">
        <v>1</v>
      </c>
      <c r="D170" s="101">
        <v>1</v>
      </c>
      <c r="E170" s="101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customFormat="1" ht="36" x14ac:dyDescent="0.25">
      <c r="A171" s="13">
        <v>41</v>
      </c>
      <c r="B171" s="13" t="s">
        <v>272</v>
      </c>
      <c r="C171" s="51"/>
      <c r="D171" s="51"/>
      <c r="E171" s="51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customFormat="1" ht="36" x14ac:dyDescent="0.25">
      <c r="A172" s="13">
        <v>42</v>
      </c>
      <c r="B172" s="13" t="s">
        <v>273</v>
      </c>
      <c r="C172" s="51"/>
      <c r="D172" s="51"/>
      <c r="E172" s="51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customFormat="1" ht="36" x14ac:dyDescent="0.25">
      <c r="A173" s="23" t="s">
        <v>274</v>
      </c>
      <c r="B173" s="19" t="s">
        <v>275</v>
      </c>
      <c r="C173" s="57"/>
      <c r="D173" s="57"/>
      <c r="E173" s="57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customFormat="1" ht="48" x14ac:dyDescent="0.25">
      <c r="A174" s="13">
        <v>43</v>
      </c>
      <c r="B174" s="13" t="s">
        <v>276</v>
      </c>
      <c r="C174" s="51"/>
      <c r="D174" s="51"/>
      <c r="E174" s="51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customFormat="1" ht="36" x14ac:dyDescent="0.25">
      <c r="A175" s="13">
        <v>44</v>
      </c>
      <c r="B175" s="13" t="s">
        <v>277</v>
      </c>
      <c r="C175" s="51"/>
      <c r="D175" s="51"/>
      <c r="E175" s="51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customFormat="1" ht="36" x14ac:dyDescent="0.25">
      <c r="A176" s="23" t="s">
        <v>278</v>
      </c>
      <c r="B176" s="19" t="s">
        <v>279</v>
      </c>
      <c r="C176" s="57"/>
      <c r="D176" s="57"/>
      <c r="E176" s="57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customFormat="1" ht="24" x14ac:dyDescent="0.25">
      <c r="A177" s="13">
        <v>45</v>
      </c>
      <c r="B177" s="13" t="s">
        <v>280</v>
      </c>
      <c r="C177" s="51">
        <v>1</v>
      </c>
      <c r="D177" s="90" t="s">
        <v>259</v>
      </c>
      <c r="E177" s="90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customFormat="1" x14ac:dyDescent="0.25">
      <c r="A178" s="23" t="s">
        <v>281</v>
      </c>
      <c r="B178" s="19" t="s">
        <v>282</v>
      </c>
      <c r="C178" s="57">
        <v>1</v>
      </c>
      <c r="D178" s="100" t="s">
        <v>259</v>
      </c>
      <c r="E178" s="100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customFormat="1" x14ac:dyDescent="0.25">
      <c r="A179" s="23" t="s">
        <v>283</v>
      </c>
      <c r="B179" s="19" t="s">
        <v>284</v>
      </c>
      <c r="C179" s="57"/>
      <c r="D179" s="100" t="s">
        <v>259</v>
      </c>
      <c r="E179" s="100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customFormat="1" ht="24" x14ac:dyDescent="0.25">
      <c r="A180" s="35">
        <v>46</v>
      </c>
      <c r="B180" s="13" t="s">
        <v>285</v>
      </c>
      <c r="C180" s="98">
        <v>1</v>
      </c>
      <c r="D180" s="90" t="s">
        <v>259</v>
      </c>
      <c r="E180" s="90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customFormat="1" ht="24" x14ac:dyDescent="0.25">
      <c r="A181" s="35" t="s">
        <v>286</v>
      </c>
      <c r="B181" s="13" t="s">
        <v>287</v>
      </c>
      <c r="C181" s="98"/>
      <c r="D181" s="90" t="s">
        <v>259</v>
      </c>
      <c r="E181" s="90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customFormat="1" ht="36" x14ac:dyDescent="0.25">
      <c r="A182" s="35">
        <v>47</v>
      </c>
      <c r="B182" s="13" t="s">
        <v>288</v>
      </c>
      <c r="C182" s="98">
        <v>5</v>
      </c>
      <c r="D182" s="98">
        <v>3</v>
      </c>
      <c r="E182" s="98">
        <v>2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customFormat="1" ht="24" x14ac:dyDescent="0.25">
      <c r="A183" s="23" t="s">
        <v>289</v>
      </c>
      <c r="B183" s="19" t="s">
        <v>290</v>
      </c>
      <c r="C183" s="57"/>
      <c r="D183" s="57"/>
      <c r="E183" s="57"/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customFormat="1" ht="36" x14ac:dyDescent="0.25">
      <c r="A184" s="23" t="s">
        <v>291</v>
      </c>
      <c r="B184" s="19" t="s">
        <v>292</v>
      </c>
      <c r="C184" s="57"/>
      <c r="D184" s="57"/>
      <c r="E184" s="57"/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customFormat="1" ht="24" x14ac:dyDescent="0.25">
      <c r="A185" s="23" t="s">
        <v>293</v>
      </c>
      <c r="B185" s="19" t="s">
        <v>294</v>
      </c>
      <c r="C185" s="57"/>
      <c r="D185" s="57"/>
      <c r="E185" s="57"/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customFormat="1" ht="24" x14ac:dyDescent="0.25">
      <c r="A186" s="23" t="s">
        <v>295</v>
      </c>
      <c r="B186" s="19" t="s">
        <v>296</v>
      </c>
      <c r="C186" s="57"/>
      <c r="D186" s="57"/>
      <c r="E186" s="57"/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customFormat="1" ht="24" x14ac:dyDescent="0.25">
      <c r="A187" s="23" t="s">
        <v>297</v>
      </c>
      <c r="B187" s="19" t="s">
        <v>298</v>
      </c>
      <c r="C187" s="57"/>
      <c r="D187" s="57"/>
      <c r="E187" s="57"/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customFormat="1" ht="24" x14ac:dyDescent="0.25">
      <c r="A188" s="23" t="s">
        <v>299</v>
      </c>
      <c r="B188" s="19" t="s">
        <v>300</v>
      </c>
      <c r="C188" s="57"/>
      <c r="D188" s="57"/>
      <c r="E188" s="57"/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customFormat="1" x14ac:dyDescent="0.25">
      <c r="A189" s="23" t="s">
        <v>301</v>
      </c>
      <c r="B189" s="19" t="s">
        <v>302</v>
      </c>
      <c r="C189" s="57"/>
      <c r="D189" s="57"/>
      <c r="E189" s="57"/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customFormat="1" x14ac:dyDescent="0.25">
      <c r="A190" s="23" t="s">
        <v>303</v>
      </c>
      <c r="B190" s="19" t="s">
        <v>304</v>
      </c>
      <c r="C190" s="57"/>
      <c r="D190" s="57"/>
      <c r="E190" s="57"/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customFormat="1" x14ac:dyDescent="0.25">
      <c r="A191" s="23" t="s">
        <v>305</v>
      </c>
      <c r="B191" s="19" t="s">
        <v>306</v>
      </c>
      <c r="C191" s="57">
        <v>1</v>
      </c>
      <c r="D191" s="57"/>
      <c r="E191" s="57">
        <v>1</v>
      </c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customFormat="1" x14ac:dyDescent="0.25">
      <c r="A192" s="23" t="s">
        <v>307</v>
      </c>
      <c r="B192" s="19" t="s">
        <v>308</v>
      </c>
      <c r="C192" s="57"/>
      <c r="D192" s="57"/>
      <c r="E192" s="57"/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customFormat="1" ht="24" x14ac:dyDescent="0.25">
      <c r="A193" s="23" t="s">
        <v>309</v>
      </c>
      <c r="B193" s="19" t="s">
        <v>310</v>
      </c>
      <c r="C193" s="57"/>
      <c r="D193" s="57"/>
      <c r="E193" s="57"/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customFormat="1" x14ac:dyDescent="0.25">
      <c r="A194" s="23" t="s">
        <v>311</v>
      </c>
      <c r="B194" s="19" t="s">
        <v>312</v>
      </c>
      <c r="C194" s="57">
        <v>1</v>
      </c>
      <c r="D194" s="57">
        <v>1</v>
      </c>
      <c r="E194" s="57"/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customFormat="1" ht="24" x14ac:dyDescent="0.25">
      <c r="A195" s="23" t="s">
        <v>313</v>
      </c>
      <c r="B195" s="19" t="s">
        <v>314</v>
      </c>
      <c r="C195" s="57">
        <v>3</v>
      </c>
      <c r="D195" s="57">
        <v>2</v>
      </c>
      <c r="E195" s="57">
        <v>1</v>
      </c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customFormat="1" x14ac:dyDescent="0.25">
      <c r="A196" s="23" t="s">
        <v>315</v>
      </c>
      <c r="B196" s="19" t="s">
        <v>316</v>
      </c>
      <c r="C196" s="57"/>
      <c r="D196" s="57"/>
      <c r="E196" s="57"/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customFormat="1" x14ac:dyDescent="0.25">
      <c r="A197" s="23" t="s">
        <v>317</v>
      </c>
      <c r="B197" s="19" t="s">
        <v>318</v>
      </c>
      <c r="C197" s="57">
        <v>2</v>
      </c>
      <c r="D197" s="57">
        <v>1</v>
      </c>
      <c r="E197" s="57">
        <v>1</v>
      </c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customFormat="1" x14ac:dyDescent="0.25">
      <c r="A198" s="23" t="s">
        <v>319</v>
      </c>
      <c r="B198" s="19" t="s">
        <v>320</v>
      </c>
      <c r="C198" s="57"/>
      <c r="D198" s="57"/>
      <c r="E198" s="57"/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customFormat="1" ht="24" x14ac:dyDescent="0.25">
      <c r="A199" s="23" t="s">
        <v>321</v>
      </c>
      <c r="B199" s="19" t="s">
        <v>322</v>
      </c>
      <c r="C199" s="57"/>
      <c r="D199" s="57"/>
      <c r="E199" s="57"/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customFormat="1" x14ac:dyDescent="0.25">
      <c r="A200" s="23" t="s">
        <v>323</v>
      </c>
      <c r="B200" s="19" t="s">
        <v>324</v>
      </c>
      <c r="C200" s="57"/>
      <c r="D200" s="57"/>
      <c r="E200" s="57"/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customFormat="1" x14ac:dyDescent="0.25">
      <c r="A201" s="23" t="s">
        <v>325</v>
      </c>
      <c r="B201" s="19" t="s">
        <v>326</v>
      </c>
      <c r="C201" s="57"/>
      <c r="D201" s="57"/>
      <c r="E201" s="57"/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customFormat="1" ht="24" x14ac:dyDescent="0.25">
      <c r="A202" s="23" t="s">
        <v>327</v>
      </c>
      <c r="B202" s="19" t="s">
        <v>328</v>
      </c>
      <c r="C202" s="57"/>
      <c r="D202" s="57"/>
      <c r="E202" s="57"/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customFormat="1" x14ac:dyDescent="0.25">
      <c r="A203" s="23" t="s">
        <v>329</v>
      </c>
      <c r="B203" s="19" t="s">
        <v>330</v>
      </c>
      <c r="C203" s="57"/>
      <c r="D203" s="57"/>
      <c r="E203" s="57"/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customFormat="1" x14ac:dyDescent="0.25">
      <c r="A204" s="23" t="s">
        <v>331</v>
      </c>
      <c r="B204" s="19" t="s">
        <v>332</v>
      </c>
      <c r="C204" s="57"/>
      <c r="D204" s="57"/>
      <c r="E204" s="57"/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customFormat="1" x14ac:dyDescent="0.25">
      <c r="A205" s="23" t="s">
        <v>333</v>
      </c>
      <c r="B205" s="19" t="s">
        <v>334</v>
      </c>
      <c r="C205" s="57"/>
      <c r="D205" s="57"/>
      <c r="E205" s="57"/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customFormat="1" ht="48" x14ac:dyDescent="0.25">
      <c r="A206" s="23" t="s">
        <v>335</v>
      </c>
      <c r="B206" s="19" t="s">
        <v>336</v>
      </c>
      <c r="C206" s="57"/>
      <c r="D206" s="57"/>
      <c r="E206" s="57"/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customFormat="1" ht="36" x14ac:dyDescent="0.25">
      <c r="A207" s="23" t="s">
        <v>337</v>
      </c>
      <c r="B207" s="19" t="s">
        <v>338</v>
      </c>
      <c r="C207" s="57"/>
      <c r="D207" s="57"/>
      <c r="E207" s="57"/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customFormat="1" ht="24" x14ac:dyDescent="0.25">
      <c r="A208" s="23" t="s">
        <v>339</v>
      </c>
      <c r="B208" s="19" t="s">
        <v>340</v>
      </c>
      <c r="C208" s="57"/>
      <c r="D208" s="57"/>
      <c r="E208" s="57"/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customFormat="1" ht="48" x14ac:dyDescent="0.25">
      <c r="A209" s="23" t="s">
        <v>341</v>
      </c>
      <c r="B209" s="19" t="s">
        <v>342</v>
      </c>
      <c r="C209" s="57"/>
      <c r="D209" s="57"/>
      <c r="E209" s="57"/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customFormat="1" ht="60" x14ac:dyDescent="0.25">
      <c r="A210" s="23" t="s">
        <v>343</v>
      </c>
      <c r="B210" s="19" t="s">
        <v>344</v>
      </c>
      <c r="C210" s="57"/>
      <c r="D210" s="57"/>
      <c r="E210" s="57"/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customFormat="1" x14ac:dyDescent="0.25">
      <c r="A211" s="23" t="s">
        <v>345</v>
      </c>
      <c r="B211" s="19" t="s">
        <v>346</v>
      </c>
      <c r="C211" s="57"/>
      <c r="D211" s="57"/>
      <c r="E211" s="57"/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customFormat="1" x14ac:dyDescent="0.25">
      <c r="A212" s="23" t="s">
        <v>347</v>
      </c>
      <c r="B212" s="19" t="s">
        <v>348</v>
      </c>
      <c r="C212" s="57">
        <v>1</v>
      </c>
      <c r="D212" s="57">
        <v>1</v>
      </c>
      <c r="E212" s="57"/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customFormat="1" x14ac:dyDescent="0.25">
      <c r="A213" s="23" t="s">
        <v>349</v>
      </c>
      <c r="B213" s="19" t="s">
        <v>350</v>
      </c>
      <c r="C213" s="57"/>
      <c r="D213" s="57"/>
      <c r="E213" s="57"/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customFormat="1" x14ac:dyDescent="0.25">
      <c r="A214" s="23" t="s">
        <v>351</v>
      </c>
      <c r="B214" s="19" t="s">
        <v>352</v>
      </c>
      <c r="C214" s="57"/>
      <c r="D214" s="57"/>
      <c r="E214" s="57"/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customFormat="1" x14ac:dyDescent="0.25">
      <c r="A215" s="13">
        <v>48</v>
      </c>
      <c r="B215" s="13" t="s">
        <v>353</v>
      </c>
      <c r="C215" s="51">
        <v>850</v>
      </c>
      <c r="D215" s="51">
        <v>550</v>
      </c>
      <c r="E215" s="51">
        <v>300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customFormat="1" ht="36" x14ac:dyDescent="0.25">
      <c r="A216" s="13">
        <v>49</v>
      </c>
      <c r="B216" s="13" t="s">
        <v>354</v>
      </c>
      <c r="C216" s="51">
        <v>2</v>
      </c>
      <c r="D216" s="51"/>
      <c r="E216" s="51">
        <v>2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customFormat="1" ht="24" x14ac:dyDescent="0.25">
      <c r="A217" s="23" t="s">
        <v>355</v>
      </c>
      <c r="B217" s="19" t="s">
        <v>356</v>
      </c>
      <c r="C217" s="57"/>
      <c r="D217" s="57"/>
      <c r="E217" s="57"/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customFormat="1" ht="36" x14ac:dyDescent="0.25">
      <c r="A218" s="23" t="s">
        <v>357</v>
      </c>
      <c r="B218" s="19" t="s">
        <v>358</v>
      </c>
      <c r="C218" s="57"/>
      <c r="D218" s="57"/>
      <c r="E218" s="57"/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customFormat="1" ht="24" x14ac:dyDescent="0.25">
      <c r="A219" s="23" t="s">
        <v>359</v>
      </c>
      <c r="B219" s="19" t="s">
        <v>360</v>
      </c>
      <c r="C219" s="57"/>
      <c r="D219" s="57"/>
      <c r="E219" s="57"/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customFormat="1" ht="24" x14ac:dyDescent="0.25">
      <c r="A220" s="23" t="s">
        <v>361</v>
      </c>
      <c r="B220" s="19" t="s">
        <v>362</v>
      </c>
      <c r="C220" s="57"/>
      <c r="D220" s="57"/>
      <c r="E220" s="57"/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customFormat="1" ht="24" x14ac:dyDescent="0.25">
      <c r="A221" s="23" t="s">
        <v>363</v>
      </c>
      <c r="B221" s="19" t="s">
        <v>364</v>
      </c>
      <c r="C221" s="57"/>
      <c r="D221" s="57"/>
      <c r="E221" s="57"/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customFormat="1" ht="24" x14ac:dyDescent="0.25">
      <c r="A222" s="23" t="s">
        <v>365</v>
      </c>
      <c r="B222" s="19" t="s">
        <v>366</v>
      </c>
      <c r="C222" s="57"/>
      <c r="D222" s="57"/>
      <c r="E222" s="57"/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customFormat="1" x14ac:dyDescent="0.25">
      <c r="A223" s="23" t="s">
        <v>367</v>
      </c>
      <c r="B223" s="19" t="s">
        <v>368</v>
      </c>
      <c r="C223" s="57"/>
      <c r="D223" s="57"/>
      <c r="E223" s="57"/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customFormat="1" x14ac:dyDescent="0.25">
      <c r="A224" s="23" t="s">
        <v>369</v>
      </c>
      <c r="B224" s="19" t="s">
        <v>370</v>
      </c>
      <c r="C224" s="57"/>
      <c r="D224" s="57"/>
      <c r="E224" s="57"/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customFormat="1" x14ac:dyDescent="0.25">
      <c r="A225" s="23" t="s">
        <v>371</v>
      </c>
      <c r="B225" s="19" t="s">
        <v>372</v>
      </c>
      <c r="C225" s="57"/>
      <c r="D225" s="57"/>
      <c r="E225" s="57"/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customFormat="1" x14ac:dyDescent="0.25">
      <c r="A226" s="23" t="s">
        <v>373</v>
      </c>
      <c r="B226" s="19" t="s">
        <v>374</v>
      </c>
      <c r="C226" s="57"/>
      <c r="D226" s="57"/>
      <c r="E226" s="57"/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customFormat="1" ht="24" x14ac:dyDescent="0.25">
      <c r="A227" s="23" t="s">
        <v>375</v>
      </c>
      <c r="B227" s="19" t="s">
        <v>376</v>
      </c>
      <c r="C227" s="57"/>
      <c r="D227" s="57"/>
      <c r="E227" s="57"/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customFormat="1" x14ac:dyDescent="0.25">
      <c r="A228" s="23" t="s">
        <v>377</v>
      </c>
      <c r="B228" s="19" t="s">
        <v>378</v>
      </c>
      <c r="C228" s="57"/>
      <c r="D228" s="57"/>
      <c r="E228" s="57"/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customFormat="1" ht="24" x14ac:dyDescent="0.25">
      <c r="A229" s="23" t="s">
        <v>379</v>
      </c>
      <c r="B229" s="19" t="s">
        <v>380</v>
      </c>
      <c r="C229" s="57">
        <v>2</v>
      </c>
      <c r="D229" s="57"/>
      <c r="E229" s="57">
        <v>2</v>
      </c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customFormat="1" x14ac:dyDescent="0.25">
      <c r="A230" s="23" t="s">
        <v>381</v>
      </c>
      <c r="B230" s="19" t="s">
        <v>382</v>
      </c>
      <c r="C230" s="57"/>
      <c r="D230" s="57"/>
      <c r="E230" s="57"/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customFormat="1" x14ac:dyDescent="0.25">
      <c r="A231" s="23" t="s">
        <v>383</v>
      </c>
      <c r="B231" s="19" t="s">
        <v>384</v>
      </c>
      <c r="C231" s="57"/>
      <c r="D231" s="57"/>
      <c r="E231" s="57"/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customFormat="1" x14ac:dyDescent="0.25">
      <c r="A232" s="23" t="s">
        <v>385</v>
      </c>
      <c r="B232" s="19" t="s">
        <v>386</v>
      </c>
      <c r="C232" s="57"/>
      <c r="D232" s="57"/>
      <c r="E232" s="57"/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customFormat="1" ht="24" x14ac:dyDescent="0.25">
      <c r="A233" s="23" t="s">
        <v>387</v>
      </c>
      <c r="B233" s="19" t="s">
        <v>388</v>
      </c>
      <c r="C233" s="57"/>
      <c r="D233" s="57"/>
      <c r="E233" s="57"/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customFormat="1" x14ac:dyDescent="0.25">
      <c r="A234" s="23" t="s">
        <v>389</v>
      </c>
      <c r="B234" s="19" t="s">
        <v>390</v>
      </c>
      <c r="C234" s="57"/>
      <c r="D234" s="57"/>
      <c r="E234" s="57"/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customFormat="1" x14ac:dyDescent="0.25">
      <c r="A235" s="23" t="s">
        <v>391</v>
      </c>
      <c r="B235" s="19" t="s">
        <v>392</v>
      </c>
      <c r="C235" s="57">
        <v>1</v>
      </c>
      <c r="D235" s="57"/>
      <c r="E235" s="57">
        <v>1</v>
      </c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customFormat="1" ht="24" x14ac:dyDescent="0.25">
      <c r="A236" s="23" t="s">
        <v>393</v>
      </c>
      <c r="B236" s="19" t="s">
        <v>394</v>
      </c>
      <c r="C236" s="57">
        <v>1</v>
      </c>
      <c r="D236" s="57"/>
      <c r="E236" s="57">
        <v>1</v>
      </c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customFormat="1" x14ac:dyDescent="0.25">
      <c r="A237" s="23" t="s">
        <v>395</v>
      </c>
      <c r="B237" s="19" t="s">
        <v>396</v>
      </c>
      <c r="C237" s="57"/>
      <c r="D237" s="57"/>
      <c r="E237" s="57"/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customFormat="1" x14ac:dyDescent="0.25">
      <c r="A238" s="23" t="s">
        <v>397</v>
      </c>
      <c r="B238" s="19" t="s">
        <v>398</v>
      </c>
      <c r="C238" s="57"/>
      <c r="D238" s="57"/>
      <c r="E238" s="57"/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customFormat="1" x14ac:dyDescent="0.25">
      <c r="A239" s="23" t="s">
        <v>399</v>
      </c>
      <c r="B239" s="19" t="s">
        <v>400</v>
      </c>
      <c r="C239" s="57"/>
      <c r="D239" s="57"/>
      <c r="E239" s="57"/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customFormat="1" ht="48" x14ac:dyDescent="0.25">
      <c r="A240" s="23" t="s">
        <v>401</v>
      </c>
      <c r="B240" s="19" t="s">
        <v>402</v>
      </c>
      <c r="C240" s="57"/>
      <c r="D240" s="57"/>
      <c r="E240" s="57"/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customFormat="1" ht="36" x14ac:dyDescent="0.25">
      <c r="A241" s="23" t="s">
        <v>403</v>
      </c>
      <c r="B241" s="19" t="s">
        <v>404</v>
      </c>
      <c r="C241" s="57"/>
      <c r="D241" s="57"/>
      <c r="E241" s="57"/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customFormat="1" ht="24" x14ac:dyDescent="0.25">
      <c r="A242" s="23" t="s">
        <v>405</v>
      </c>
      <c r="B242" s="19" t="s">
        <v>406</v>
      </c>
      <c r="C242" s="57"/>
      <c r="D242" s="57"/>
      <c r="E242" s="57"/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customFormat="1" ht="48" x14ac:dyDescent="0.25">
      <c r="A243" s="23" t="s">
        <v>407</v>
      </c>
      <c r="B243" s="19" t="s">
        <v>408</v>
      </c>
      <c r="C243" s="57"/>
      <c r="D243" s="57"/>
      <c r="E243" s="57"/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customFormat="1" ht="60" x14ac:dyDescent="0.25">
      <c r="A244" s="23" t="s">
        <v>409</v>
      </c>
      <c r="B244" s="19" t="s">
        <v>410</v>
      </c>
      <c r="C244" s="57"/>
      <c r="D244" s="57"/>
      <c r="E244" s="57"/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customFormat="1" x14ac:dyDescent="0.25">
      <c r="A245" s="23" t="s">
        <v>411</v>
      </c>
      <c r="B245" s="19" t="s">
        <v>412</v>
      </c>
      <c r="C245" s="57"/>
      <c r="D245" s="57"/>
      <c r="E245" s="57"/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customFormat="1" x14ac:dyDescent="0.25">
      <c r="A246" s="23" t="s">
        <v>413</v>
      </c>
      <c r="B246" s="19" t="s">
        <v>414</v>
      </c>
      <c r="C246" s="57"/>
      <c r="D246" s="57"/>
      <c r="E246" s="57"/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customFormat="1" x14ac:dyDescent="0.25">
      <c r="A247" s="23" t="s">
        <v>415</v>
      </c>
      <c r="B247" s="19" t="s">
        <v>416</v>
      </c>
      <c r="C247" s="57"/>
      <c r="D247" s="57"/>
      <c r="E247" s="57"/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customFormat="1" x14ac:dyDescent="0.25">
      <c r="A248" s="23">
        <v>49.14</v>
      </c>
      <c r="B248" s="19" t="s">
        <v>352</v>
      </c>
      <c r="C248" s="57"/>
      <c r="D248" s="57"/>
      <c r="E248" s="57"/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customFormat="1" ht="24" x14ac:dyDescent="0.25">
      <c r="A249" s="13">
        <v>50</v>
      </c>
      <c r="B249" s="13" t="s">
        <v>418</v>
      </c>
      <c r="C249" s="51"/>
      <c r="D249" s="51"/>
      <c r="E249" s="51"/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customFormat="1" ht="48" x14ac:dyDescent="0.25">
      <c r="A250" s="13">
        <v>51</v>
      </c>
      <c r="B250" s="13" t="s">
        <v>419</v>
      </c>
      <c r="C250" s="51"/>
      <c r="D250" s="51"/>
      <c r="E250" s="51"/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customFormat="1" ht="24" x14ac:dyDescent="0.25">
      <c r="A251" s="13">
        <v>52</v>
      </c>
      <c r="B251" s="13" t="s">
        <v>420</v>
      </c>
      <c r="C251" s="51"/>
      <c r="D251" s="51"/>
      <c r="E251" s="51"/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customFormat="1" x14ac:dyDescent="0.25">
      <c r="A252" s="17" t="s">
        <v>421</v>
      </c>
      <c r="B252" s="17" t="s">
        <v>422</v>
      </c>
      <c r="C252" s="57"/>
      <c r="D252" s="57"/>
      <c r="E252" s="57"/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customFormat="1" ht="24" x14ac:dyDescent="0.25">
      <c r="A253" s="19">
        <v>53</v>
      </c>
      <c r="B253" s="19" t="s">
        <v>423</v>
      </c>
      <c r="C253" s="57"/>
      <c r="D253" s="57"/>
      <c r="E253" s="57"/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customFormat="1" x14ac:dyDescent="0.25">
      <c r="A254" s="19"/>
      <c r="B254" s="19" t="s">
        <v>424</v>
      </c>
      <c r="C254" s="57"/>
      <c r="D254" s="57"/>
      <c r="E254" s="57"/>
      <c r="F254" s="15"/>
      <c r="G254" s="21"/>
      <c r="I254" s="37"/>
      <c r="J254" s="37"/>
    </row>
    <row r="255" spans="1:10" customFormat="1" x14ac:dyDescent="0.25">
      <c r="A255" s="19" t="s">
        <v>425</v>
      </c>
      <c r="B255" s="19" t="s">
        <v>426</v>
      </c>
      <c r="C255" s="57"/>
      <c r="D255" s="57"/>
      <c r="E255" s="57"/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customFormat="1" x14ac:dyDescent="0.25">
      <c r="A256" s="19" t="s">
        <v>427</v>
      </c>
      <c r="B256" s="19" t="s">
        <v>428</v>
      </c>
      <c r="C256" s="57"/>
      <c r="D256" s="57"/>
      <c r="E256" s="57"/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customFormat="1" x14ac:dyDescent="0.25">
      <c r="A257" s="19">
        <v>54</v>
      </c>
      <c r="B257" s="19" t="s">
        <v>429</v>
      </c>
      <c r="C257" s="57"/>
      <c r="D257" s="57"/>
      <c r="E257" s="57"/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customFormat="1" x14ac:dyDescent="0.25">
      <c r="A258" s="19" t="s">
        <v>430</v>
      </c>
      <c r="B258" s="19" t="s">
        <v>431</v>
      </c>
      <c r="C258" s="57"/>
      <c r="D258" s="57"/>
      <c r="E258" s="57"/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customFormat="1" x14ac:dyDescent="0.25">
      <c r="A259" s="19" t="s">
        <v>432</v>
      </c>
      <c r="B259" s="19" t="s">
        <v>428</v>
      </c>
      <c r="C259" s="57"/>
      <c r="D259" s="57"/>
      <c r="E259" s="57"/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customFormat="1" ht="24" x14ac:dyDescent="0.25">
      <c r="A260" s="13">
        <v>55</v>
      </c>
      <c r="B260" s="13" t="s">
        <v>433</v>
      </c>
      <c r="C260" s="51"/>
      <c r="D260" s="51"/>
      <c r="E260" s="51"/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customFormat="1" x14ac:dyDescent="0.25">
      <c r="A261" s="19"/>
      <c r="B261" s="19" t="s">
        <v>424</v>
      </c>
      <c r="C261" s="57"/>
      <c r="D261" s="57"/>
      <c r="E261" s="57"/>
      <c r="F261" s="15"/>
      <c r="G261" s="21"/>
      <c r="I261" s="37"/>
      <c r="J261" s="37"/>
    </row>
    <row r="262" spans="1:10" customFormat="1" ht="24" x14ac:dyDescent="0.25">
      <c r="A262" s="19" t="s">
        <v>434</v>
      </c>
      <c r="B262" s="19" t="s">
        <v>435</v>
      </c>
      <c r="C262" s="57"/>
      <c r="D262" s="57"/>
      <c r="E262" s="57"/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customFormat="1" ht="36" customHeight="1" x14ac:dyDescent="0.25">
      <c r="A263" s="19" t="s">
        <v>436</v>
      </c>
      <c r="B263" s="19" t="s">
        <v>437</v>
      </c>
      <c r="C263" s="57"/>
      <c r="D263" s="57"/>
      <c r="E263" s="57"/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customFormat="1" ht="24.75" thickBot="1" x14ac:dyDescent="0.3">
      <c r="A264" s="19" t="s">
        <v>436</v>
      </c>
      <c r="B264" s="19" t="s">
        <v>438</v>
      </c>
      <c r="C264" s="57"/>
      <c r="D264" s="57"/>
      <c r="E264" s="57"/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customFormat="1" ht="54.75" customHeight="1" x14ac:dyDescent="0.25">
      <c r="A265" s="38"/>
      <c r="B265" s="38" t="s">
        <v>439</v>
      </c>
      <c r="F265" s="15"/>
      <c r="G265" s="15"/>
      <c r="H265" s="15"/>
      <c r="I265" s="15"/>
      <c r="J265" s="15"/>
    </row>
    <row r="266" spans="1:10" customFormat="1" ht="17.25" customHeight="1" x14ac:dyDescent="0.25">
      <c r="A266" s="39"/>
      <c r="B266" s="40" t="s">
        <v>440</v>
      </c>
      <c r="C266" s="39"/>
      <c r="D266" s="39"/>
      <c r="E266" s="39"/>
      <c r="F266" s="15"/>
      <c r="G266" s="15"/>
      <c r="H266" s="15"/>
      <c r="I266" s="15"/>
      <c r="J266" s="15"/>
    </row>
    <row r="267" spans="1:10" customFormat="1" x14ac:dyDescent="0.25">
      <c r="A267" s="147" t="s">
        <v>441</v>
      </c>
      <c r="B267" s="147"/>
      <c r="F267" s="15"/>
      <c r="G267" s="15"/>
      <c r="H267" s="15"/>
      <c r="I267" s="15"/>
      <c r="J267" s="15"/>
    </row>
    <row r="268" spans="1:10" customFormat="1" ht="48" customHeight="1" x14ac:dyDescent="0.25">
      <c r="A268" s="141" t="s">
        <v>442</v>
      </c>
      <c r="B268" s="141"/>
      <c r="C268" s="141"/>
      <c r="D268" s="141"/>
      <c r="E268" s="141"/>
      <c r="F268" s="15"/>
      <c r="G268" s="15"/>
      <c r="H268" s="15"/>
      <c r="I268" s="15"/>
      <c r="J268" s="15"/>
    </row>
    <row r="269" spans="1:10" customFormat="1" ht="29.25" customHeight="1" x14ac:dyDescent="0.25">
      <c r="A269" s="141" t="s">
        <v>443</v>
      </c>
      <c r="B269" s="141"/>
      <c r="C269" s="141"/>
      <c r="D269" s="141"/>
      <c r="E269" s="141"/>
      <c r="F269" s="15"/>
      <c r="G269" s="15"/>
      <c r="H269" s="15"/>
      <c r="I269" s="15"/>
      <c r="J269" s="15"/>
    </row>
    <row r="270" spans="1:10" ht="36" customHeight="1" x14ac:dyDescent="0.25">
      <c r="A270" s="141" t="s">
        <v>444</v>
      </c>
      <c r="B270" s="141"/>
      <c r="C270" s="141"/>
      <c r="D270" s="141"/>
      <c r="E270" s="141"/>
    </row>
    <row r="271" spans="1:10" ht="60" customHeight="1" x14ac:dyDescent="0.25">
      <c r="A271" s="141" t="s">
        <v>445</v>
      </c>
      <c r="B271" s="141"/>
      <c r="C271" s="141"/>
      <c r="D271" s="141"/>
      <c r="E271" s="141"/>
    </row>
    <row r="272" spans="1:10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10" ht="15" customHeight="1" x14ac:dyDescent="0.25">
      <c r="A497"/>
      <c r="B497"/>
      <c r="C497"/>
      <c r="D497"/>
      <c r="E497"/>
    </row>
    <row r="498" spans="1:10" ht="15" customHeight="1" x14ac:dyDescent="0.25">
      <c r="A498"/>
      <c r="B498"/>
      <c r="C498"/>
      <c r="D498"/>
      <c r="E498"/>
    </row>
    <row r="499" spans="1:10" ht="15" customHeight="1" x14ac:dyDescent="0.25">
      <c r="A499" s="41"/>
      <c r="B499" s="41"/>
      <c r="C499" s="41"/>
      <c r="D499" s="41"/>
      <c r="E499" s="41"/>
    </row>
    <row r="500" spans="1:10" s="70" customFormat="1" ht="78.75" customHeight="1" x14ac:dyDescent="0.25">
      <c r="A500" s="69"/>
      <c r="B500" s="159" t="s">
        <v>450</v>
      </c>
      <c r="C500" s="159"/>
      <c r="D500" s="159"/>
      <c r="E500" s="159"/>
      <c r="F500" s="3"/>
      <c r="G500" s="3"/>
      <c r="H500" s="3"/>
      <c r="I500" s="3"/>
      <c r="J500" s="3"/>
    </row>
    <row r="501" spans="1:10" s="70" customFormat="1" ht="15.75" customHeight="1" x14ac:dyDescent="0.25">
      <c r="A501" s="69"/>
      <c r="B501" s="160" t="s">
        <v>451</v>
      </c>
      <c r="C501" s="160"/>
      <c r="D501" s="160"/>
      <c r="E501" s="160"/>
      <c r="F501" s="3"/>
      <c r="G501" s="3"/>
      <c r="H501" s="3"/>
      <c r="I501" s="3"/>
      <c r="J501" s="3"/>
    </row>
    <row r="502" spans="1:10" s="75" customFormat="1" ht="68.25" customHeight="1" x14ac:dyDescent="0.25">
      <c r="A502" s="71"/>
      <c r="B502" s="72" t="s">
        <v>441</v>
      </c>
      <c r="C502" s="74"/>
      <c r="D502" s="74"/>
      <c r="E502" s="74"/>
      <c r="F502" s="3"/>
      <c r="G502" s="3"/>
      <c r="H502" s="3"/>
      <c r="I502" s="3"/>
      <c r="J502" s="3"/>
    </row>
    <row r="503" spans="1:10" s="75" customFormat="1" ht="46.5" customHeight="1" x14ac:dyDescent="0.25">
      <c r="A503" s="71"/>
      <c r="B503" s="157" t="s">
        <v>452</v>
      </c>
      <c r="C503" s="158"/>
      <c r="D503" s="158"/>
      <c r="E503" s="158"/>
      <c r="F503" s="3"/>
      <c r="G503" s="3"/>
      <c r="H503" s="3"/>
      <c r="I503" s="3"/>
      <c r="J503" s="3"/>
    </row>
    <row r="504" spans="1:10" s="75" customFormat="1" ht="45" customHeight="1" x14ac:dyDescent="0.25">
      <c r="A504" s="71"/>
      <c r="B504" s="157" t="s">
        <v>453</v>
      </c>
      <c r="C504" s="158"/>
      <c r="D504" s="158"/>
      <c r="E504" s="158"/>
      <c r="F504" s="3"/>
      <c r="G504" s="3"/>
      <c r="H504" s="3"/>
      <c r="I504" s="3"/>
      <c r="J504" s="3"/>
    </row>
    <row r="505" spans="1:10" s="75" customFormat="1" ht="29.25" customHeight="1" x14ac:dyDescent="0.25">
      <c r="A505" s="71"/>
      <c r="B505" s="157" t="s">
        <v>454</v>
      </c>
      <c r="C505" s="158"/>
      <c r="D505" s="158"/>
      <c r="E505" s="158"/>
      <c r="F505" s="3"/>
      <c r="G505" s="3"/>
      <c r="H505" s="3"/>
      <c r="I505" s="3"/>
      <c r="J505" s="3"/>
    </row>
    <row r="506" spans="1:10" s="75" customFormat="1" ht="31.5" customHeight="1" x14ac:dyDescent="0.25">
      <c r="A506" s="71"/>
      <c r="B506" s="157" t="s">
        <v>455</v>
      </c>
      <c r="C506" s="158"/>
      <c r="D506" s="158"/>
      <c r="E506" s="158"/>
      <c r="F506" s="3"/>
      <c r="G506" s="3"/>
      <c r="H506" s="3"/>
      <c r="I506" s="3"/>
      <c r="J506" s="3"/>
    </row>
    <row r="507" spans="1:10" s="76" customFormat="1" ht="31.5" customHeight="1" x14ac:dyDescent="0.25">
      <c r="A507" s="71"/>
      <c r="B507" s="157" t="s">
        <v>456</v>
      </c>
      <c r="C507" s="158"/>
      <c r="D507" s="158"/>
      <c r="E507" s="158"/>
      <c r="F507" s="3"/>
      <c r="G507" s="3"/>
      <c r="H507" s="3"/>
      <c r="I507" s="3"/>
      <c r="J507" s="3"/>
    </row>
    <row r="508" spans="1:10" s="76" customFormat="1" ht="33.75" customHeight="1" x14ac:dyDescent="0.25">
      <c r="A508" s="71"/>
      <c r="B508" s="157" t="s">
        <v>457</v>
      </c>
      <c r="C508" s="158"/>
      <c r="D508" s="158"/>
      <c r="E508" s="158"/>
      <c r="F508" s="3"/>
      <c r="G508" s="3"/>
      <c r="H508" s="3"/>
      <c r="I508" s="3"/>
      <c r="J508" s="3"/>
    </row>
    <row r="509" spans="1:10" s="76" customFormat="1" ht="60.75" customHeight="1" x14ac:dyDescent="0.25">
      <c r="A509" s="71"/>
      <c r="B509" s="157" t="s">
        <v>458</v>
      </c>
      <c r="C509" s="158"/>
      <c r="D509" s="158"/>
      <c r="E509" s="158"/>
      <c r="F509" s="3"/>
      <c r="G509" s="3"/>
      <c r="H509" s="3"/>
      <c r="I509" s="3"/>
      <c r="J509" s="3"/>
    </row>
    <row r="510" spans="1:10" s="76" customFormat="1" ht="45" customHeight="1" x14ac:dyDescent="0.25">
      <c r="A510" s="71"/>
      <c r="B510" s="157" t="s">
        <v>459</v>
      </c>
      <c r="C510" s="158"/>
      <c r="D510" s="158"/>
      <c r="E510" s="158"/>
      <c r="F510" s="3"/>
      <c r="G510" s="3"/>
      <c r="H510" s="3"/>
      <c r="I510" s="3"/>
      <c r="J510" s="3"/>
    </row>
    <row r="511" spans="1:10" s="42" customFormat="1" ht="30" customHeight="1" x14ac:dyDescent="0.25">
      <c r="B511" s="163" t="s">
        <v>460</v>
      </c>
      <c r="C511" s="164"/>
      <c r="D511" s="164"/>
      <c r="E511" s="164"/>
      <c r="F511" s="3"/>
      <c r="G511" s="3"/>
      <c r="H511" s="3"/>
      <c r="I511" s="3"/>
      <c r="J511" s="3"/>
    </row>
    <row r="512" spans="1:10" s="42" customFormat="1" ht="105.75" customHeight="1" x14ac:dyDescent="0.25">
      <c r="B512" s="163" t="s">
        <v>461</v>
      </c>
      <c r="C512" s="164"/>
      <c r="D512" s="164"/>
      <c r="E512" s="164"/>
      <c r="F512" s="3"/>
      <c r="G512" s="3"/>
      <c r="H512" s="3"/>
      <c r="I512" s="3"/>
      <c r="J512" s="3"/>
    </row>
    <row r="513" spans="1:10" s="42" customFormat="1" x14ac:dyDescent="0.25">
      <c r="B513" s="161"/>
      <c r="C513" s="162"/>
      <c r="D513" s="162"/>
      <c r="E513" s="162"/>
      <c r="F513" s="3"/>
      <c r="G513" s="3"/>
      <c r="H513" s="3"/>
      <c r="I513" s="3"/>
      <c r="J513" s="3"/>
    </row>
    <row r="514" spans="1:10" s="42" customFormat="1" x14ac:dyDescent="0.25">
      <c r="B514" s="161"/>
      <c r="C514" s="162"/>
      <c r="D514" s="162"/>
      <c r="E514" s="162"/>
      <c r="F514" s="3"/>
      <c r="G514" s="3"/>
      <c r="H514" s="3"/>
      <c r="I514" s="3"/>
      <c r="J514" s="3"/>
    </row>
    <row r="515" spans="1:10" s="42" customFormat="1" x14ac:dyDescent="0.25">
      <c r="B515" s="161"/>
      <c r="C515" s="162"/>
      <c r="D515" s="162"/>
      <c r="E515" s="162"/>
      <c r="F515" s="3"/>
      <c r="G515" s="3"/>
      <c r="H515" s="3"/>
      <c r="I515" s="3"/>
      <c r="J515" s="3"/>
    </row>
    <row r="516" spans="1:10" s="42" customFormat="1" x14ac:dyDescent="0.25">
      <c r="B516" s="161"/>
      <c r="C516" s="162"/>
      <c r="D516" s="162"/>
      <c r="E516" s="162"/>
      <c r="F516" s="3"/>
      <c r="G516" s="3"/>
      <c r="H516" s="3"/>
      <c r="I516" s="3"/>
      <c r="J516" s="3"/>
    </row>
    <row r="517" spans="1:10" s="42" customFormat="1" x14ac:dyDescent="0.25">
      <c r="B517" s="161"/>
      <c r="C517" s="162"/>
      <c r="D517" s="162"/>
      <c r="E517" s="162"/>
      <c r="F517" s="3"/>
      <c r="G517" s="3"/>
      <c r="H517" s="3"/>
      <c r="I517" s="3"/>
      <c r="J517" s="3"/>
    </row>
    <row r="518" spans="1:10" x14ac:dyDescent="0.25">
      <c r="A518" s="42"/>
      <c r="B518" s="42"/>
      <c r="C518" s="42"/>
      <c r="D518" s="42"/>
      <c r="E518" s="42"/>
    </row>
    <row r="519" spans="1:10" x14ac:dyDescent="0.25">
      <c r="A519" s="42"/>
      <c r="B519" s="42"/>
      <c r="C519" s="42"/>
      <c r="D519" s="42"/>
      <c r="E519" s="42"/>
    </row>
    <row r="520" spans="1:10" ht="39" customHeight="1" x14ac:dyDescent="0.25">
      <c r="A520" s="42"/>
      <c r="B520" s="42"/>
      <c r="C520" s="42"/>
      <c r="D520" s="42"/>
      <c r="E520" s="42"/>
    </row>
    <row r="521" spans="1:10" x14ac:dyDescent="0.25">
      <c r="A521" s="42"/>
      <c r="B521" s="42"/>
      <c r="C521" s="42"/>
      <c r="D521" s="42"/>
      <c r="E521" s="42"/>
    </row>
    <row r="522" spans="1:10" x14ac:dyDescent="0.25">
      <c r="A522" s="42"/>
      <c r="B522" s="42"/>
      <c r="C522" s="42"/>
      <c r="D522" s="42"/>
      <c r="E522" s="42"/>
    </row>
    <row r="523" spans="1:10" x14ac:dyDescent="0.25">
      <c r="A523" s="42"/>
      <c r="B523" s="42"/>
      <c r="C523" s="42"/>
      <c r="D523" s="42"/>
      <c r="E523" s="42"/>
    </row>
    <row r="524" spans="1:10" x14ac:dyDescent="0.25">
      <c r="A524" s="42"/>
      <c r="B524" s="42"/>
      <c r="C524" s="42"/>
      <c r="D524" s="42"/>
      <c r="E524" s="42"/>
    </row>
    <row r="525" spans="1:10" x14ac:dyDescent="0.25">
      <c r="A525" s="42"/>
      <c r="B525" s="42"/>
      <c r="C525" s="42"/>
      <c r="D525" s="42"/>
      <c r="E525" s="42"/>
    </row>
    <row r="526" spans="1:10" x14ac:dyDescent="0.25">
      <c r="A526" s="42"/>
      <c r="B526" s="42"/>
      <c r="C526" s="42"/>
      <c r="D526" s="42"/>
      <c r="E526" s="42"/>
    </row>
    <row r="527" spans="1:10" x14ac:dyDescent="0.25">
      <c r="A527" s="42"/>
      <c r="B527" s="42"/>
      <c r="C527" s="42"/>
      <c r="D527" s="42"/>
      <c r="E527" s="42"/>
    </row>
    <row r="528" spans="1:10" x14ac:dyDescent="0.25">
      <c r="A528" s="42"/>
      <c r="B528" s="42"/>
      <c r="C528" s="42"/>
      <c r="D528" s="42"/>
      <c r="E528" s="42"/>
    </row>
    <row r="529" spans="1:5" x14ac:dyDescent="0.25">
      <c r="A529" s="42"/>
      <c r="B529" s="42"/>
      <c r="C529" s="42"/>
      <c r="D529" s="42"/>
      <c r="E529" s="42"/>
    </row>
    <row r="530" spans="1:5" x14ac:dyDescent="0.25">
      <c r="A530" s="42"/>
      <c r="B530" s="42"/>
      <c r="C530" s="42"/>
      <c r="D530" s="42"/>
      <c r="E530" s="42"/>
    </row>
    <row r="531" spans="1:5" x14ac:dyDescent="0.25">
      <c r="A531" s="42"/>
      <c r="B531" s="42"/>
      <c r="C531" s="42"/>
      <c r="D531" s="42"/>
      <c r="E531" s="42"/>
    </row>
    <row r="532" spans="1:5" x14ac:dyDescent="0.25">
      <c r="A532" s="42"/>
      <c r="B532" s="42"/>
      <c r="C532" s="42"/>
      <c r="D532" s="42"/>
      <c r="E532" s="42"/>
    </row>
    <row r="533" spans="1:5" x14ac:dyDescent="0.25">
      <c r="A533" s="42"/>
      <c r="B533" s="42"/>
      <c r="C533" s="42"/>
      <c r="D533" s="42"/>
      <c r="E533" s="42"/>
    </row>
    <row r="534" spans="1:5" x14ac:dyDescent="0.25">
      <c r="A534" s="42"/>
      <c r="B534" s="42"/>
      <c r="C534" s="42"/>
      <c r="D534" s="42"/>
      <c r="E534" s="42"/>
    </row>
    <row r="535" spans="1:5" x14ac:dyDescent="0.25">
      <c r="A535" s="42"/>
      <c r="B535" s="42"/>
      <c r="C535" s="42"/>
      <c r="D535" s="42"/>
      <c r="E535" s="42"/>
    </row>
    <row r="536" spans="1:5" ht="20.25" customHeight="1" x14ac:dyDescent="0.25">
      <c r="A536" s="42"/>
      <c r="B536" s="42"/>
      <c r="C536" s="42"/>
      <c r="D536" s="42"/>
      <c r="E536" s="42"/>
    </row>
    <row r="537" spans="1:5" ht="21" customHeight="1" x14ac:dyDescent="0.25">
      <c r="A537" s="42"/>
      <c r="B537" s="42"/>
      <c r="C537" s="42"/>
      <c r="D537" s="42"/>
      <c r="E537" s="42"/>
    </row>
    <row r="538" spans="1:5" x14ac:dyDescent="0.25">
      <c r="A538" s="42"/>
      <c r="B538" s="42"/>
      <c r="C538" s="42"/>
      <c r="D538" s="42"/>
      <c r="E538" s="42"/>
    </row>
    <row r="539" spans="1:5" x14ac:dyDescent="0.25">
      <c r="A539" s="42"/>
      <c r="B539" s="42"/>
      <c r="C539" s="42"/>
      <c r="D539" s="42"/>
      <c r="E539" s="42"/>
    </row>
    <row r="540" spans="1:5" ht="26.25" customHeight="1" x14ac:dyDescent="0.25">
      <c r="A540" s="42"/>
      <c r="B540" s="42"/>
      <c r="C540" s="42"/>
      <c r="D540" s="42"/>
      <c r="E540" s="42"/>
    </row>
    <row r="541" spans="1:5" ht="134.25" customHeight="1" x14ac:dyDescent="0.25">
      <c r="A541" s="42"/>
      <c r="B541" s="42"/>
      <c r="C541" s="42"/>
      <c r="D541" s="42"/>
      <c r="E541" s="42"/>
    </row>
    <row r="542" spans="1:5" ht="35.25" customHeight="1" x14ac:dyDescent="0.25">
      <c r="A542" s="42"/>
      <c r="B542" s="42"/>
      <c r="C542" s="42"/>
      <c r="D542" s="42"/>
      <c r="E542" s="42"/>
    </row>
    <row r="543" spans="1:5" ht="65.25" customHeight="1" x14ac:dyDescent="0.25">
      <c r="A543" s="42"/>
      <c r="B543" s="42"/>
      <c r="C543" s="42"/>
      <c r="D543" s="42"/>
      <c r="E543" s="42"/>
    </row>
    <row r="544" spans="1:5" ht="34.5" customHeight="1" x14ac:dyDescent="0.25">
      <c r="A544" s="142"/>
      <c r="B544" s="142"/>
      <c r="C544" s="142"/>
      <c r="D544" s="142"/>
      <c r="E544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B500 A3:B3" name="Диапазон2" securityDescriptor="O:WDG:WDD:(A;;CC;;;WD)"/>
  </protectedRanges>
  <mergeCells count="33">
    <mergeCell ref="B517:E517"/>
    <mergeCell ref="A544:E544"/>
    <mergeCell ref="B511:E511"/>
    <mergeCell ref="B512:E512"/>
    <mergeCell ref="B513:E513"/>
    <mergeCell ref="B514:E514"/>
    <mergeCell ref="B515:E515"/>
    <mergeCell ref="B516:E516"/>
    <mergeCell ref="B510:E510"/>
    <mergeCell ref="A271:E271"/>
    <mergeCell ref="A272:E272"/>
    <mergeCell ref="B500:E500"/>
    <mergeCell ref="B501:E501"/>
    <mergeCell ref="B503:E503"/>
    <mergeCell ref="B504:E504"/>
    <mergeCell ref="B505:E505"/>
    <mergeCell ref="B506:E506"/>
    <mergeCell ref="B507:E507"/>
    <mergeCell ref="B508:E508"/>
    <mergeCell ref="B509:E509"/>
    <mergeCell ref="H5:H6"/>
    <mergeCell ref="I5:J5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63:E164">
    <cfRule type="containsText" dxfId="13" priority="6" operator="containsText" text="ОШИБКА">
      <formula>NOT(ISERROR(SEARCH("ОШИБКА",D163)))</formula>
    </cfRule>
  </conditionalFormatting>
  <conditionalFormatting sqref="D177:E181">
    <cfRule type="containsText" dxfId="12" priority="5" operator="containsText" text="ОШИБКА">
      <formula>NOT(ISERROR(SEARCH("ОШИБКА",D177)))</formula>
    </cfRule>
  </conditionalFormatting>
  <conditionalFormatting sqref="G1:J7 G265:J1048576">
    <cfRule type="containsText" dxfId="11" priority="4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10" priority="3" operator="containsText" text="ОШИБКА">
      <formula>NOT(ISERROR(SEARCH("ОШИБКА",G8)))</formula>
    </cfRule>
  </conditionalFormatting>
  <conditionalFormatting sqref="I260:J263">
    <cfRule type="containsText" dxfId="9" priority="2" operator="containsText" text="ОШИБКА">
      <formula>NOT(ISERROR(SEARCH("ОШИБКА",I260)))</formula>
    </cfRule>
  </conditionalFormatting>
  <conditionalFormatting sqref="I264:J264">
    <cfRule type="containsText" dxfId="8" priority="1" operator="containsText" text="ОШИБКА">
      <formula>NOT(ISERROR(SEARCH("ОШИБКА",I264)))</formula>
    </cfRule>
  </conditionalFormatting>
  <pageMargins left="0.55118110236220474" right="0.39370078740157483" top="0.59055118110236227" bottom="0.47244094488188981" header="0.31496062992125984" footer="0.23622047244094491"/>
  <pageSetup paperSize="9" scale="63" fitToHeight="0" orientation="portrait" r:id="rId1"/>
  <headerFooter alignWithMargins="0">
    <oddFooter>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73"/>
  <sheetViews>
    <sheetView topLeftCell="A121" zoomScale="112" zoomScaleNormal="112" workbookViewId="0">
      <selection activeCell="B144" sqref="B144"/>
    </sheetView>
  </sheetViews>
  <sheetFormatPr defaultRowHeight="15" x14ac:dyDescent="0.25"/>
  <cols>
    <col min="1" max="1" width="9.140625" customWidth="1"/>
    <col min="2" max="2" width="55.42578125" customWidth="1"/>
    <col min="3" max="3" width="14.5703125" customWidth="1"/>
    <col min="4" max="4" width="5" customWidth="1"/>
    <col min="5" max="5" width="4.85546875" customWidth="1"/>
    <col min="6" max="10" width="9.140625" style="3" customWidth="1"/>
  </cols>
  <sheetData>
    <row r="1" spans="1:10" ht="15.75" x14ac:dyDescent="0.25">
      <c r="A1" s="165" t="s">
        <v>0</v>
      </c>
      <c r="B1" s="165"/>
      <c r="C1" s="165"/>
      <c r="D1" s="165"/>
      <c r="E1" s="165"/>
    </row>
    <row r="2" spans="1:10" ht="47.25" customHeight="1" x14ac:dyDescent="0.25">
      <c r="A2" s="166" t="s">
        <v>1</v>
      </c>
      <c r="B2" s="166"/>
      <c r="C2" s="166"/>
      <c r="D2" s="166"/>
      <c r="E2" s="166"/>
      <c r="F2" s="5"/>
      <c r="G2" s="5"/>
      <c r="H2" s="5"/>
      <c r="I2" s="5"/>
      <c r="J2" s="5"/>
    </row>
    <row r="3" spans="1:10" ht="35.25" customHeight="1" x14ac:dyDescent="0.25">
      <c r="A3" s="167" t="s">
        <v>469</v>
      </c>
      <c r="B3" s="167"/>
      <c r="C3" s="167"/>
      <c r="D3" s="167"/>
      <c r="E3" s="167"/>
      <c r="F3" s="8"/>
      <c r="G3" s="8"/>
      <c r="H3" s="8"/>
      <c r="I3" s="8"/>
      <c r="J3" s="8"/>
    </row>
    <row r="4" spans="1:10" ht="12" customHeight="1" thickBot="1" x14ac:dyDescent="0.3">
      <c r="A4" s="168" t="s">
        <v>470</v>
      </c>
      <c r="B4" s="168"/>
      <c r="C4" s="102" t="s">
        <v>471</v>
      </c>
      <c r="F4" s="5"/>
      <c r="G4" s="5"/>
      <c r="H4" s="5"/>
      <c r="I4" s="5"/>
      <c r="J4" s="5"/>
    </row>
    <row r="5" spans="1:10" ht="15.75" customHeight="1" thickBot="1" x14ac:dyDescent="0.3">
      <c r="A5" s="169" t="s">
        <v>3</v>
      </c>
      <c r="B5" s="103" t="s">
        <v>4</v>
      </c>
      <c r="C5" s="171" t="s">
        <v>5</v>
      </c>
      <c r="D5" s="173" t="s">
        <v>6</v>
      </c>
      <c r="E5" s="174"/>
      <c r="H5" s="143" t="s">
        <v>5</v>
      </c>
      <c r="I5" s="145" t="s">
        <v>6</v>
      </c>
      <c r="J5" s="146"/>
    </row>
    <row r="6" spans="1:10" ht="64.5" customHeight="1" thickBot="1" x14ac:dyDescent="0.3">
      <c r="A6" s="170"/>
      <c r="B6" s="104" t="s">
        <v>4</v>
      </c>
      <c r="C6" s="172"/>
      <c r="D6" s="104" t="s">
        <v>7</v>
      </c>
      <c r="E6" s="104" t="s">
        <v>8</v>
      </c>
      <c r="H6" s="144"/>
      <c r="I6" s="12" t="s">
        <v>7</v>
      </c>
      <c r="J6" s="12" t="s">
        <v>8</v>
      </c>
    </row>
    <row r="7" spans="1:10" ht="15.75" thickBot="1" x14ac:dyDescent="0.3">
      <c r="A7" s="105">
        <v>1</v>
      </c>
      <c r="B7" s="106">
        <v>2</v>
      </c>
      <c r="C7" s="106">
        <v>3</v>
      </c>
      <c r="D7" s="106">
        <v>4</v>
      </c>
      <c r="E7" s="106">
        <v>5</v>
      </c>
      <c r="H7" s="12">
        <v>3</v>
      </c>
      <c r="I7" s="12">
        <v>4</v>
      </c>
      <c r="J7" s="12">
        <v>5</v>
      </c>
    </row>
    <row r="8" spans="1:10" ht="36.75" thickBot="1" x14ac:dyDescent="0.3">
      <c r="A8" s="107" t="s">
        <v>472</v>
      </c>
      <c r="B8" s="108" t="s">
        <v>10</v>
      </c>
      <c r="C8" s="109">
        <v>37</v>
      </c>
      <c r="D8" s="110">
        <v>26</v>
      </c>
      <c r="E8" s="110">
        <v>11</v>
      </c>
      <c r="F8" s="15"/>
      <c r="G8" s="16" t="s">
        <v>9</v>
      </c>
      <c r="H8" s="14" t="str">
        <f>IF(AND(C8=SUM(C9:C10),C8=SUM(D8,E8))," ","ОШИБКА")</f>
        <v xml:space="preserve"> </v>
      </c>
      <c r="I8" s="14" t="str">
        <f>IF(AND(D8=SUM(D9:D10),SUM(D9,D10)=SUM(D9,D11:D19),SUM(D9,D11:D19)=SUM(D23,D28),SUM(D23,D28)=SUM(D24:D25,D29:D30))," ","ОШИБКА")</f>
        <v xml:space="preserve"> </v>
      </c>
      <c r="J8" s="14" t="str">
        <f>IF(AND(E8=SUM(E9:E10),SUM(E9,E10)=SUM(E9,E11:E19),SUM(E9,E11:E19)=SUM(E23,E28),SUM(E23,E28)=SUM(E24:E25,E29:E30))," ","ОШИБКА")</f>
        <v xml:space="preserve"> </v>
      </c>
    </row>
    <row r="9" spans="1:10" ht="15.75" thickBot="1" x14ac:dyDescent="0.3">
      <c r="A9" s="111" t="s">
        <v>11</v>
      </c>
      <c r="B9" s="112" t="s">
        <v>12</v>
      </c>
      <c r="C9" s="113">
        <v>22</v>
      </c>
      <c r="D9" s="113">
        <v>16</v>
      </c>
      <c r="E9" s="113">
        <v>6</v>
      </c>
      <c r="F9" s="15"/>
      <c r="G9" s="18" t="s">
        <v>11</v>
      </c>
      <c r="H9" s="14" t="str">
        <f t="shared" ref="H9:H72" si="0">IF(C9=SUM(D9,E9)," ","ОШИБКА")</f>
        <v xml:space="preserve"> </v>
      </c>
      <c r="I9" s="14" t="str">
        <f>IF(AND((C9-E9=D9),SUM(D24,D29)=D9)," ","ОШИБКА")</f>
        <v xml:space="preserve"> </v>
      </c>
      <c r="J9" s="14" t="str">
        <f>IF(AND((C9-D9=E9),SUM(E24,E29)=E9)," ","ОШИБКА")</f>
        <v xml:space="preserve"> </v>
      </c>
    </row>
    <row r="10" spans="1:10" ht="24.75" thickBot="1" x14ac:dyDescent="0.3">
      <c r="A10" s="114" t="s">
        <v>13</v>
      </c>
      <c r="B10" s="115" t="s">
        <v>473</v>
      </c>
      <c r="C10" s="106">
        <v>15</v>
      </c>
      <c r="D10" s="106">
        <v>10</v>
      </c>
      <c r="E10" s="106">
        <v>5</v>
      </c>
      <c r="F10" s="15"/>
      <c r="G10" s="21" t="s">
        <v>13</v>
      </c>
      <c r="H10" s="14" t="str">
        <f t="shared" si="0"/>
        <v xml:space="preserve"> </v>
      </c>
      <c r="I10" s="22" t="str">
        <f>IF(AND(SUM(D11:D19)=D10,D10=SUM(D25,D30))," ","ОШИБКА")</f>
        <v xml:space="preserve"> </v>
      </c>
      <c r="J10" s="22" t="str">
        <f>IF(AND(SUM(E11:E19)=E10,E10=SUM(E25,E30))," ","ОШИБКА")</f>
        <v xml:space="preserve"> </v>
      </c>
    </row>
    <row r="11" spans="1:10" ht="15.75" thickBot="1" x14ac:dyDescent="0.3">
      <c r="A11" s="111" t="s">
        <v>15</v>
      </c>
      <c r="B11" s="112" t="s">
        <v>16</v>
      </c>
      <c r="C11" s="113"/>
      <c r="D11" s="113"/>
      <c r="E11" s="113"/>
      <c r="F11" s="15"/>
      <c r="G11" s="18" t="s">
        <v>15</v>
      </c>
      <c r="H11" s="14" t="str">
        <f t="shared" si="0"/>
        <v xml:space="preserve"> </v>
      </c>
      <c r="I11" s="14" t="str">
        <f t="shared" ref="I11:I19" si="1">IF(C11-E11=D11," ","ОШИБКА")</f>
        <v xml:space="preserve"> </v>
      </c>
      <c r="J11" s="14" t="str">
        <f t="shared" ref="J11:J19" si="2">IF(C11-D11=E11," ","ОШИБКА")</f>
        <v xml:space="preserve"> </v>
      </c>
    </row>
    <row r="12" spans="1:10" ht="24.75" thickBot="1" x14ac:dyDescent="0.3">
      <c r="A12" s="111" t="s">
        <v>17</v>
      </c>
      <c r="B12" s="112" t="s">
        <v>18</v>
      </c>
      <c r="C12" s="113"/>
      <c r="D12" s="113"/>
      <c r="E12" s="113"/>
      <c r="F12" s="15"/>
      <c r="G12" s="18" t="s">
        <v>17</v>
      </c>
      <c r="H12" s="14" t="str">
        <f t="shared" si="0"/>
        <v xml:space="preserve"> </v>
      </c>
      <c r="I12" s="14" t="str">
        <f t="shared" si="1"/>
        <v xml:space="preserve"> </v>
      </c>
      <c r="J12" s="14" t="str">
        <f t="shared" si="2"/>
        <v xml:space="preserve"> </v>
      </c>
    </row>
    <row r="13" spans="1:10" ht="15.75" thickBot="1" x14ac:dyDescent="0.3">
      <c r="A13" s="111" t="s">
        <v>19</v>
      </c>
      <c r="B13" s="112" t="s">
        <v>20</v>
      </c>
      <c r="C13" s="113"/>
      <c r="D13" s="113"/>
      <c r="E13" s="113"/>
      <c r="F13" s="15"/>
      <c r="G13" s="18" t="s">
        <v>19</v>
      </c>
      <c r="H13" s="14" t="str">
        <f t="shared" si="0"/>
        <v xml:space="preserve"> </v>
      </c>
      <c r="I13" s="14" t="str">
        <f t="shared" si="1"/>
        <v xml:space="preserve"> </v>
      </c>
      <c r="J13" s="14" t="str">
        <f t="shared" si="2"/>
        <v xml:space="preserve"> </v>
      </c>
    </row>
    <row r="14" spans="1:10" ht="24.75" thickBot="1" x14ac:dyDescent="0.3">
      <c r="A14" s="111" t="s">
        <v>21</v>
      </c>
      <c r="B14" s="112" t="s">
        <v>22</v>
      </c>
      <c r="C14" s="113">
        <v>10</v>
      </c>
      <c r="D14" s="113">
        <v>7</v>
      </c>
      <c r="E14" s="113">
        <v>3</v>
      </c>
      <c r="F14" s="15"/>
      <c r="G14" s="18" t="s">
        <v>21</v>
      </c>
      <c r="H14" s="14" t="str">
        <f t="shared" si="0"/>
        <v xml:space="preserve"> </v>
      </c>
      <c r="I14" s="14" t="str">
        <f t="shared" si="1"/>
        <v xml:space="preserve"> </v>
      </c>
      <c r="J14" s="14" t="str">
        <f t="shared" si="2"/>
        <v xml:space="preserve"> </v>
      </c>
    </row>
    <row r="15" spans="1:10" ht="15.75" thickBot="1" x14ac:dyDescent="0.3">
      <c r="A15" s="111" t="s">
        <v>23</v>
      </c>
      <c r="B15" s="112" t="s">
        <v>24</v>
      </c>
      <c r="C15" s="113">
        <v>5</v>
      </c>
      <c r="D15" s="113">
        <v>3</v>
      </c>
      <c r="E15" s="113">
        <v>2</v>
      </c>
      <c r="F15" s="15"/>
      <c r="G15" s="18" t="s">
        <v>23</v>
      </c>
      <c r="H15" s="14" t="str">
        <f t="shared" si="0"/>
        <v xml:space="preserve"> </v>
      </c>
      <c r="I15" s="14" t="str">
        <f t="shared" si="1"/>
        <v xml:space="preserve"> </v>
      </c>
      <c r="J15" s="14" t="str">
        <f t="shared" si="2"/>
        <v xml:space="preserve"> </v>
      </c>
    </row>
    <row r="16" spans="1:10" ht="24.75" thickBot="1" x14ac:dyDescent="0.3">
      <c r="A16" s="114" t="s">
        <v>25</v>
      </c>
      <c r="B16" s="112" t="s">
        <v>26</v>
      </c>
      <c r="C16" s="106"/>
      <c r="D16" s="106"/>
      <c r="E16" s="106"/>
      <c r="F16" s="15"/>
      <c r="G16" s="21" t="s">
        <v>25</v>
      </c>
      <c r="H16" s="14" t="str">
        <f t="shared" si="0"/>
        <v xml:space="preserve"> </v>
      </c>
      <c r="I16" s="14" t="str">
        <f t="shared" si="1"/>
        <v xml:space="preserve"> </v>
      </c>
      <c r="J16" s="14" t="str">
        <f t="shared" si="2"/>
        <v xml:space="preserve"> </v>
      </c>
    </row>
    <row r="17" spans="1:10" ht="36.75" thickBot="1" x14ac:dyDescent="0.3">
      <c r="A17" s="114" t="s">
        <v>27</v>
      </c>
      <c r="B17" s="112" t="s">
        <v>28</v>
      </c>
      <c r="C17" s="106"/>
      <c r="D17" s="106"/>
      <c r="E17" s="106"/>
      <c r="F17" s="15"/>
      <c r="G17" s="21" t="s">
        <v>27</v>
      </c>
      <c r="H17" s="14" t="str">
        <f t="shared" si="0"/>
        <v xml:space="preserve"> </v>
      </c>
      <c r="I17" s="14" t="str">
        <f t="shared" si="1"/>
        <v xml:space="preserve"> </v>
      </c>
      <c r="J17" s="14" t="str">
        <f t="shared" si="2"/>
        <v xml:space="preserve"> </v>
      </c>
    </row>
    <row r="18" spans="1:10" ht="24.75" thickBot="1" x14ac:dyDescent="0.3">
      <c r="A18" s="112" t="s">
        <v>29</v>
      </c>
      <c r="B18" s="112" t="s">
        <v>474</v>
      </c>
      <c r="C18" s="112"/>
      <c r="D18" s="112"/>
      <c r="E18" s="112"/>
      <c r="F18" s="15"/>
      <c r="G18" s="18" t="s">
        <v>29</v>
      </c>
      <c r="H18" s="14" t="str">
        <f t="shared" si="0"/>
        <v xml:space="preserve"> </v>
      </c>
      <c r="I18" s="14" t="str">
        <f t="shared" si="1"/>
        <v xml:space="preserve"> </v>
      </c>
      <c r="J18" s="14" t="str">
        <f t="shared" si="2"/>
        <v xml:space="preserve"> </v>
      </c>
    </row>
    <row r="19" spans="1:10" ht="36.75" thickBot="1" x14ac:dyDescent="0.3">
      <c r="A19" s="114" t="s">
        <v>31</v>
      </c>
      <c r="B19" s="116" t="s">
        <v>32</v>
      </c>
      <c r="C19" s="106"/>
      <c r="D19" s="106"/>
      <c r="E19" s="106"/>
      <c r="F19" s="15"/>
      <c r="G19" s="21" t="s">
        <v>31</v>
      </c>
      <c r="H19" s="14" t="str">
        <f t="shared" si="0"/>
        <v xml:space="preserve"> </v>
      </c>
      <c r="I19" s="14" t="str">
        <f t="shared" si="1"/>
        <v xml:space="preserve"> </v>
      </c>
      <c r="J19" s="14" t="str">
        <f t="shared" si="2"/>
        <v xml:space="preserve"> </v>
      </c>
    </row>
    <row r="20" spans="1:10" ht="36.75" thickBot="1" x14ac:dyDescent="0.3">
      <c r="A20" s="111" t="s">
        <v>33</v>
      </c>
      <c r="B20" s="112" t="s">
        <v>34</v>
      </c>
      <c r="C20" s="113"/>
      <c r="D20" s="113"/>
      <c r="E20" s="113"/>
      <c r="F20" s="15"/>
      <c r="G20" s="18" t="s">
        <v>33</v>
      </c>
      <c r="H20" s="14" t="str">
        <f t="shared" si="0"/>
        <v xml:space="preserve"> </v>
      </c>
      <c r="I20" s="22" t="str">
        <f>IF((SUM(D21,D22)=D20)," ","ОШИБКА")</f>
        <v xml:space="preserve"> </v>
      </c>
      <c r="J20" s="22" t="str">
        <f>IF((SUM(E21,E22)=E20)," ","ОШИБКА")</f>
        <v xml:space="preserve"> </v>
      </c>
    </row>
    <row r="21" spans="1:10" ht="24.75" thickBot="1" x14ac:dyDescent="0.3">
      <c r="A21" s="114" t="s">
        <v>35</v>
      </c>
      <c r="B21" s="116" t="s">
        <v>36</v>
      </c>
      <c r="C21" s="106"/>
      <c r="D21" s="106"/>
      <c r="E21" s="106"/>
      <c r="F21" s="15"/>
      <c r="G21" s="21" t="s">
        <v>35</v>
      </c>
      <c r="H21" s="14" t="str">
        <f t="shared" si="0"/>
        <v xml:space="preserve"> </v>
      </c>
      <c r="I21" s="14" t="str">
        <f t="shared" ref="I21:I22" si="3">IF(C21-E21=D21," ","ОШИБКА")</f>
        <v xml:space="preserve"> </v>
      </c>
      <c r="J21" s="14" t="str">
        <f t="shared" ref="J21:J22" si="4">IF(C21-D21=E21," ","ОШИБКА")</f>
        <v xml:space="preserve"> </v>
      </c>
    </row>
    <row r="22" spans="1:10" ht="24.75" thickBot="1" x14ac:dyDescent="0.3">
      <c r="A22" s="114" t="s">
        <v>37</v>
      </c>
      <c r="B22" s="116" t="s">
        <v>38</v>
      </c>
      <c r="C22" s="106"/>
      <c r="D22" s="106"/>
      <c r="E22" s="106"/>
      <c r="F22" s="15"/>
      <c r="G22" s="21" t="s">
        <v>37</v>
      </c>
      <c r="H22" s="14" t="str">
        <f t="shared" si="0"/>
        <v xml:space="preserve"> </v>
      </c>
      <c r="I22" s="14" t="str">
        <f t="shared" si="3"/>
        <v xml:space="preserve"> </v>
      </c>
      <c r="J22" s="14" t="str">
        <f t="shared" si="4"/>
        <v xml:space="preserve"> </v>
      </c>
    </row>
    <row r="23" spans="1:10" ht="24.75" thickBot="1" x14ac:dyDescent="0.3">
      <c r="A23" s="107" t="s">
        <v>475</v>
      </c>
      <c r="B23" s="108" t="s">
        <v>39</v>
      </c>
      <c r="C23" s="109">
        <v>23</v>
      </c>
      <c r="D23" s="109">
        <v>15</v>
      </c>
      <c r="E23" s="109">
        <v>8</v>
      </c>
      <c r="F23" s="15"/>
      <c r="G23" s="16">
        <v>2</v>
      </c>
      <c r="H23" s="14" t="str">
        <f t="shared" si="0"/>
        <v xml:space="preserve"> </v>
      </c>
      <c r="I23" s="14" t="str">
        <f>IF((SUM(D24,D25)=D23)," ","ОШИБКА")</f>
        <v xml:space="preserve"> </v>
      </c>
      <c r="J23" s="14" t="str">
        <f>IF((SUM(E24,E25)=E23)," ","ОШИБКА")</f>
        <v xml:space="preserve"> </v>
      </c>
    </row>
    <row r="24" spans="1:10" ht="15.75" thickBot="1" x14ac:dyDescent="0.3">
      <c r="A24" s="114" t="s">
        <v>40</v>
      </c>
      <c r="B24" s="116" t="s">
        <v>41</v>
      </c>
      <c r="C24" s="106">
        <v>10</v>
      </c>
      <c r="D24" s="106">
        <v>6</v>
      </c>
      <c r="E24" s="106">
        <v>4</v>
      </c>
      <c r="F24" s="15"/>
      <c r="G24" s="21" t="s">
        <v>40</v>
      </c>
      <c r="H24" s="14" t="str">
        <f t="shared" si="0"/>
        <v xml:space="preserve"> </v>
      </c>
      <c r="I24" s="14" t="str">
        <f t="shared" ref="I24:I27" si="5">IF(C24-E24=D24," ","ОШИБКА")</f>
        <v xml:space="preserve"> </v>
      </c>
      <c r="J24" s="14" t="str">
        <f t="shared" ref="J24:J27" si="6">IF(C24-D24=E24," ","ОШИБКА")</f>
        <v xml:space="preserve"> </v>
      </c>
    </row>
    <row r="25" spans="1:10" ht="24.75" thickBot="1" x14ac:dyDescent="0.3">
      <c r="A25" s="114" t="s">
        <v>42</v>
      </c>
      <c r="B25" s="116" t="s">
        <v>43</v>
      </c>
      <c r="C25" s="106">
        <v>13</v>
      </c>
      <c r="D25" s="106">
        <v>9</v>
      </c>
      <c r="E25" s="106">
        <v>4</v>
      </c>
      <c r="F25" s="15"/>
      <c r="G25" s="21" t="s">
        <v>42</v>
      </c>
      <c r="H25" s="14" t="str">
        <f t="shared" si="0"/>
        <v xml:space="preserve"> </v>
      </c>
      <c r="I25" s="14" t="str">
        <f>IF(AND(C25-E25=D25,D25&gt;=SUM(D26:D27))," ","Может быть ОШИБКА")</f>
        <v xml:space="preserve"> </v>
      </c>
      <c r="J25" s="14" t="str">
        <f>IF(AND(C25-D25=E25,E25&gt;=SUM(E26:E27))," ","Может быть ОШИБКА")</f>
        <v xml:space="preserve"> </v>
      </c>
    </row>
    <row r="26" spans="1:10" ht="48.75" thickBot="1" x14ac:dyDescent="0.3">
      <c r="A26" s="114" t="s">
        <v>44</v>
      </c>
      <c r="B26" s="116" t="s">
        <v>45</v>
      </c>
      <c r="C26" s="106">
        <v>9</v>
      </c>
      <c r="D26" s="106">
        <v>7</v>
      </c>
      <c r="E26" s="106">
        <v>2</v>
      </c>
      <c r="F26" s="15"/>
      <c r="G26" s="21" t="s">
        <v>44</v>
      </c>
      <c r="H26" s="14" t="str">
        <f>IF(OR(AND(C25&gt;0,(SUM(C26:C27)&gt;0)),(AND(C25=0,(SUM(C26:C27)=0))))," ","ОШИБКА")</f>
        <v xml:space="preserve"> </v>
      </c>
      <c r="I26" s="14" t="str">
        <f>IF(AND(C26-E26=D26,(SUM(D26,D27)=D25))," ","ОШИБКА")</f>
        <v xml:space="preserve"> </v>
      </c>
      <c r="J26" s="14" t="str">
        <f>IF(AND(C26-D26=E26,(SUM(E26,E27)=E25))," ","ОШИБКА")</f>
        <v xml:space="preserve"> </v>
      </c>
    </row>
    <row r="27" spans="1:10" ht="15.75" thickBot="1" x14ac:dyDescent="0.3">
      <c r="A27" s="114" t="s">
        <v>46</v>
      </c>
      <c r="B27" s="116" t="s">
        <v>47</v>
      </c>
      <c r="C27" s="106">
        <v>4</v>
      </c>
      <c r="D27" s="106">
        <v>2</v>
      </c>
      <c r="E27" s="106">
        <v>2</v>
      </c>
      <c r="F27" s="15"/>
      <c r="G27" s="21" t="s">
        <v>46</v>
      </c>
      <c r="H27" s="14" t="str">
        <f t="shared" si="0"/>
        <v xml:space="preserve"> </v>
      </c>
      <c r="I27" s="14" t="str">
        <f t="shared" si="5"/>
        <v xml:space="preserve"> </v>
      </c>
      <c r="J27" s="14" t="str">
        <f t="shared" si="6"/>
        <v xml:space="preserve"> </v>
      </c>
    </row>
    <row r="28" spans="1:10" ht="24.75" thickBot="1" x14ac:dyDescent="0.3">
      <c r="A28" s="107" t="s">
        <v>476</v>
      </c>
      <c r="B28" s="108" t="s">
        <v>48</v>
      </c>
      <c r="C28" s="110">
        <v>14</v>
      </c>
      <c r="D28" s="110">
        <v>11</v>
      </c>
      <c r="E28" s="110">
        <v>3</v>
      </c>
      <c r="F28" s="15"/>
      <c r="G28" s="16">
        <v>3</v>
      </c>
      <c r="H28" s="14" t="str">
        <f t="shared" si="0"/>
        <v xml:space="preserve"> </v>
      </c>
      <c r="I28" s="14" t="str">
        <f>IF((SUM(D29,D30)=D28)," ","ОШИБКА")</f>
        <v xml:space="preserve"> </v>
      </c>
      <c r="J28" s="14" t="str">
        <f>IF((SUM(E29,E30)=E28)," ","ОШИБКА")</f>
        <v xml:space="preserve"> </v>
      </c>
    </row>
    <row r="29" spans="1:10" ht="15.75" thickBot="1" x14ac:dyDescent="0.3">
      <c r="A29" s="117" t="s">
        <v>49</v>
      </c>
      <c r="B29" s="116" t="s">
        <v>50</v>
      </c>
      <c r="C29" s="106">
        <v>12</v>
      </c>
      <c r="D29" s="106">
        <v>10</v>
      </c>
      <c r="E29" s="106">
        <v>2</v>
      </c>
      <c r="F29" s="15"/>
      <c r="G29" s="24" t="s">
        <v>49</v>
      </c>
      <c r="H29" s="14" t="str">
        <f t="shared" si="0"/>
        <v xml:space="preserve"> </v>
      </c>
      <c r="I29" s="14" t="str">
        <f t="shared" ref="I29" si="7">IF(C29-E29=D29," ","ОШИБКА")</f>
        <v xml:space="preserve"> </v>
      </c>
      <c r="J29" s="14" t="str">
        <f t="shared" ref="J29" si="8">IF(C29-D29=E29," ","ОШИБКА")</f>
        <v xml:space="preserve"> </v>
      </c>
    </row>
    <row r="30" spans="1:10" ht="24.75" thickBot="1" x14ac:dyDescent="0.3">
      <c r="A30" s="117" t="s">
        <v>51</v>
      </c>
      <c r="B30" s="116" t="s">
        <v>52</v>
      </c>
      <c r="C30" s="106">
        <v>2</v>
      </c>
      <c r="D30" s="106">
        <v>1</v>
      </c>
      <c r="E30" s="106">
        <v>1</v>
      </c>
      <c r="F30" s="15"/>
      <c r="G30" s="24" t="s">
        <v>51</v>
      </c>
      <c r="H30" s="14" t="str">
        <f t="shared" si="0"/>
        <v xml:space="preserve"> </v>
      </c>
      <c r="I30" s="14" t="str">
        <f>IF(AND((C30-E30=D30),D30=SUM(D31,D32))," ","Может быть ОШИБКА")</f>
        <v xml:space="preserve"> </v>
      </c>
      <c r="J30" s="14" t="str">
        <f>IF(AND((C30-D30=E30),E30=SUM(E31,E32))," ","Может быть ОШИБКА")</f>
        <v xml:space="preserve"> </v>
      </c>
    </row>
    <row r="31" spans="1:10" ht="48.75" thickBot="1" x14ac:dyDescent="0.3">
      <c r="A31" s="117" t="s">
        <v>53</v>
      </c>
      <c r="B31" s="116" t="s">
        <v>54</v>
      </c>
      <c r="C31" s="106">
        <v>1</v>
      </c>
      <c r="D31" s="106"/>
      <c r="E31" s="106">
        <v>1</v>
      </c>
      <c r="F31" s="15"/>
      <c r="G31" s="24" t="s">
        <v>53</v>
      </c>
      <c r="H31" s="14" t="str">
        <f>IF(OR(AND(C30&gt;0,(SUM(C31:C32)&gt;0)),(AND(C30=0,(SUM(C31:C32)=0))))," ","Может быть ОШИБКА")</f>
        <v xml:space="preserve"> </v>
      </c>
      <c r="I31" s="14" t="str">
        <f>IF(AND(C31-E31=D31,D30&gt;=SUM(D31,D32))," ","ОШИБКА")</f>
        <v xml:space="preserve"> </v>
      </c>
      <c r="J31" s="14" t="str">
        <f>IF(AND(C31-D31=E31,E30&gt;=SUM(E31,E32))," ","ОШИБКА")</f>
        <v xml:space="preserve"> </v>
      </c>
    </row>
    <row r="32" spans="1:10" ht="15.75" thickBot="1" x14ac:dyDescent="0.3">
      <c r="A32" s="117" t="s">
        <v>55</v>
      </c>
      <c r="B32" s="116" t="s">
        <v>56</v>
      </c>
      <c r="C32" s="106">
        <v>1</v>
      </c>
      <c r="D32" s="106">
        <v>1</v>
      </c>
      <c r="E32" s="106"/>
      <c r="F32" s="15"/>
      <c r="G32" s="24" t="s">
        <v>55</v>
      </c>
      <c r="H32" s="14" t="str">
        <f t="shared" si="0"/>
        <v xml:space="preserve"> </v>
      </c>
      <c r="I32" s="14" t="str">
        <f>IF(AND(C32-E32=D32,D30&gt;=SUM(D32,D31))," ","ОШИБКА")</f>
        <v xml:space="preserve"> </v>
      </c>
      <c r="J32" s="14" t="str">
        <f>IF(AND(C32-D32=E32,E30&gt;=SUM(E32,E31))," ","ОШИБКА")</f>
        <v xml:space="preserve"> </v>
      </c>
    </row>
    <row r="33" spans="1:10" ht="72.75" thickBot="1" x14ac:dyDescent="0.3">
      <c r="A33" s="117" t="s">
        <v>57</v>
      </c>
      <c r="B33" s="116" t="s">
        <v>58</v>
      </c>
      <c r="C33" s="106">
        <v>1</v>
      </c>
      <c r="D33" s="106"/>
      <c r="E33" s="106">
        <v>1</v>
      </c>
      <c r="F33" s="15"/>
      <c r="G33" s="24" t="s">
        <v>57</v>
      </c>
      <c r="H33" s="14" t="str">
        <f t="shared" si="0"/>
        <v xml:space="preserve"> </v>
      </c>
      <c r="I33" s="22" t="str">
        <f>IF(D33=SUM(D34:D39)," ","ОШИБКА")</f>
        <v xml:space="preserve"> </v>
      </c>
      <c r="J33" s="22" t="str">
        <f>IF(E33=SUM(E34:E39)," ","ОШИБКА")</f>
        <v xml:space="preserve"> </v>
      </c>
    </row>
    <row r="34" spans="1:10" ht="15.75" thickBot="1" x14ac:dyDescent="0.3">
      <c r="A34" s="117" t="s">
        <v>59</v>
      </c>
      <c r="B34" s="116" t="s">
        <v>60</v>
      </c>
      <c r="C34" s="106"/>
      <c r="D34" s="106"/>
      <c r="E34" s="106"/>
      <c r="F34" s="15"/>
      <c r="G34" s="24" t="s">
        <v>59</v>
      </c>
      <c r="H34" s="14" t="str">
        <f t="shared" si="0"/>
        <v xml:space="preserve"> </v>
      </c>
      <c r="I34" s="14" t="str">
        <f t="shared" ref="I34:I48" si="9">IF(C34-E34=D34," ","ОШИБКА")</f>
        <v xml:space="preserve"> </v>
      </c>
      <c r="J34" s="14" t="str">
        <f t="shared" ref="J34:J48" si="10">IF(C34-D34=E34," ","ОШИБКА")</f>
        <v xml:space="preserve"> </v>
      </c>
    </row>
    <row r="35" spans="1:10" ht="15.75" thickBot="1" x14ac:dyDescent="0.3">
      <c r="A35" s="117" t="s">
        <v>61</v>
      </c>
      <c r="B35" s="116" t="s">
        <v>62</v>
      </c>
      <c r="C35" s="106"/>
      <c r="D35" s="106"/>
      <c r="E35" s="106"/>
      <c r="F35" s="15"/>
      <c r="G35" s="24" t="s">
        <v>61</v>
      </c>
      <c r="H35" s="14" t="str">
        <f t="shared" si="0"/>
        <v xml:space="preserve"> </v>
      </c>
      <c r="I35" s="14" t="str">
        <f t="shared" si="9"/>
        <v xml:space="preserve"> </v>
      </c>
      <c r="J35" s="14" t="str">
        <f t="shared" si="10"/>
        <v xml:space="preserve"> </v>
      </c>
    </row>
    <row r="36" spans="1:10" ht="15.75" thickBot="1" x14ac:dyDescent="0.3">
      <c r="A36" s="117" t="s">
        <v>63</v>
      </c>
      <c r="B36" s="116" t="s">
        <v>64</v>
      </c>
      <c r="C36" s="106"/>
      <c r="D36" s="106"/>
      <c r="E36" s="106"/>
      <c r="F36" s="15"/>
      <c r="G36" s="24" t="s">
        <v>63</v>
      </c>
      <c r="H36" s="14" t="str">
        <f t="shared" si="0"/>
        <v xml:space="preserve"> </v>
      </c>
      <c r="I36" s="14" t="str">
        <f t="shared" si="9"/>
        <v xml:space="preserve"> </v>
      </c>
      <c r="J36" s="14" t="str">
        <f t="shared" si="10"/>
        <v xml:space="preserve"> </v>
      </c>
    </row>
    <row r="37" spans="1:10" ht="15.75" thickBot="1" x14ac:dyDescent="0.3">
      <c r="A37" s="117" t="s">
        <v>65</v>
      </c>
      <c r="B37" s="116" t="s">
        <v>66</v>
      </c>
      <c r="C37" s="106"/>
      <c r="D37" s="106"/>
      <c r="E37" s="106"/>
      <c r="F37" s="15"/>
      <c r="G37" s="24" t="s">
        <v>65</v>
      </c>
      <c r="H37" s="14" t="str">
        <f t="shared" si="0"/>
        <v xml:space="preserve"> </v>
      </c>
      <c r="I37" s="14" t="str">
        <f t="shared" si="9"/>
        <v xml:space="preserve"> </v>
      </c>
      <c r="J37" s="14" t="str">
        <f t="shared" si="10"/>
        <v xml:space="preserve"> </v>
      </c>
    </row>
    <row r="38" spans="1:10" ht="15.75" thickBot="1" x14ac:dyDescent="0.3">
      <c r="A38" s="117" t="s">
        <v>67</v>
      </c>
      <c r="B38" s="116" t="s">
        <v>68</v>
      </c>
      <c r="C38" s="106"/>
      <c r="D38" s="106"/>
      <c r="E38" s="106"/>
      <c r="F38" s="15"/>
      <c r="G38" s="24" t="s">
        <v>67</v>
      </c>
      <c r="H38" s="14" t="str">
        <f t="shared" si="0"/>
        <v xml:space="preserve"> </v>
      </c>
      <c r="I38" s="14" t="str">
        <f t="shared" si="9"/>
        <v xml:space="preserve"> </v>
      </c>
      <c r="J38" s="14" t="str">
        <f t="shared" si="10"/>
        <v xml:space="preserve"> </v>
      </c>
    </row>
    <row r="39" spans="1:10" ht="15.75" thickBot="1" x14ac:dyDescent="0.3">
      <c r="A39" s="118" t="s">
        <v>69</v>
      </c>
      <c r="B39" s="116" t="s">
        <v>70</v>
      </c>
      <c r="C39" s="106">
        <v>1</v>
      </c>
      <c r="D39" s="106"/>
      <c r="E39" s="106">
        <v>1</v>
      </c>
      <c r="F39" s="15"/>
      <c r="G39" s="26" t="s">
        <v>69</v>
      </c>
      <c r="H39" s="14" t="str">
        <f t="shared" si="0"/>
        <v xml:space="preserve"> </v>
      </c>
      <c r="I39" s="14" t="str">
        <f t="shared" si="9"/>
        <v xml:space="preserve"> </v>
      </c>
      <c r="J39" s="14" t="str">
        <f t="shared" si="10"/>
        <v xml:space="preserve"> </v>
      </c>
    </row>
    <row r="40" spans="1:10" ht="24.75" thickBot="1" x14ac:dyDescent="0.3">
      <c r="A40" s="117" t="s">
        <v>71</v>
      </c>
      <c r="B40" s="116" t="s">
        <v>72</v>
      </c>
      <c r="C40" s="106"/>
      <c r="D40" s="106"/>
      <c r="E40" s="106"/>
      <c r="F40" s="15"/>
      <c r="G40" s="24" t="s">
        <v>71</v>
      </c>
      <c r="H40" s="14" t="str">
        <f t="shared" si="0"/>
        <v xml:space="preserve"> </v>
      </c>
      <c r="I40" s="14" t="str">
        <f t="shared" si="9"/>
        <v xml:space="preserve"> </v>
      </c>
      <c r="J40" s="14" t="str">
        <f t="shared" si="10"/>
        <v xml:space="preserve"> </v>
      </c>
    </row>
    <row r="41" spans="1:10" ht="24.75" thickBot="1" x14ac:dyDescent="0.3">
      <c r="A41" s="107" t="s">
        <v>477</v>
      </c>
      <c r="B41" s="108" t="s">
        <v>73</v>
      </c>
      <c r="C41" s="110"/>
      <c r="D41" s="110"/>
      <c r="E41" s="110"/>
      <c r="F41" s="15"/>
      <c r="G41" s="16">
        <v>4</v>
      </c>
      <c r="H41" s="14" t="str">
        <f t="shared" si="0"/>
        <v xml:space="preserve"> </v>
      </c>
      <c r="I41" s="14" t="str">
        <f t="shared" si="9"/>
        <v xml:space="preserve"> </v>
      </c>
      <c r="J41" s="14" t="str">
        <f t="shared" si="10"/>
        <v xml:space="preserve"> </v>
      </c>
    </row>
    <row r="42" spans="1:10" ht="24.75" thickBot="1" x14ac:dyDescent="0.3">
      <c r="A42" s="107" t="s">
        <v>478</v>
      </c>
      <c r="B42" s="108" t="s">
        <v>74</v>
      </c>
      <c r="C42" s="110"/>
      <c r="D42" s="110"/>
      <c r="E42" s="110"/>
      <c r="F42" s="15"/>
      <c r="G42" s="16">
        <v>5</v>
      </c>
      <c r="H42" s="14" t="str">
        <f t="shared" si="0"/>
        <v xml:space="preserve"> </v>
      </c>
      <c r="I42" s="14" t="str">
        <f>IF(AND((C42-E42=D42),(D42&gt;=D43))," ","ОШИБКА")</f>
        <v xml:space="preserve"> </v>
      </c>
      <c r="J42" s="14" t="str">
        <f>IF(AND((C42-D42=E42),(E42&gt;=E43))," ","ОШИБКА")</f>
        <v xml:space="preserve"> </v>
      </c>
    </row>
    <row r="43" spans="1:10" ht="36.75" thickBot="1" x14ac:dyDescent="0.3">
      <c r="A43" s="114" t="s">
        <v>75</v>
      </c>
      <c r="B43" s="116" t="s">
        <v>76</v>
      </c>
      <c r="C43" s="106"/>
      <c r="D43" s="106"/>
      <c r="E43" s="106"/>
      <c r="F43" s="15"/>
      <c r="G43" s="21" t="s">
        <v>75</v>
      </c>
      <c r="H43" s="14" t="str">
        <f t="shared" si="0"/>
        <v xml:space="preserve"> </v>
      </c>
      <c r="I43" s="14" t="str">
        <f>IF(AND(C43-E43=D43,D42&gt;=D43)," ","ОШИБКА")</f>
        <v xml:space="preserve"> </v>
      </c>
      <c r="J43" s="14" t="str">
        <f>IF(AND(C43-D43=E43,E42&gt;=E43)," ","ОШИБКА")</f>
        <v xml:space="preserve"> </v>
      </c>
    </row>
    <row r="44" spans="1:10" ht="24.75" thickBot="1" x14ac:dyDescent="0.3">
      <c r="A44" s="107" t="s">
        <v>479</v>
      </c>
      <c r="B44" s="108" t="s">
        <v>77</v>
      </c>
      <c r="C44" s="110"/>
      <c r="D44" s="110"/>
      <c r="E44" s="110"/>
      <c r="F44" s="15"/>
      <c r="G44" s="16">
        <v>6</v>
      </c>
      <c r="H44" s="14" t="str">
        <f>IF(C44=SUM(D44,E44)," ","ОШИБКА")</f>
        <v xml:space="preserve"> </v>
      </c>
      <c r="I44" s="14" t="str">
        <f>IF(D44=SUM(D45:D47)," ","МОЖЕТ БЫТЬ ОШИБКА")</f>
        <v xml:space="preserve"> </v>
      </c>
      <c r="J44" s="14" t="str">
        <f>IF(E44=SUM(E45:E47)," ","МОЖЕТ БЫТЬ ОШИБКА")</f>
        <v xml:space="preserve"> </v>
      </c>
    </row>
    <row r="45" spans="1:10" ht="15.75" thickBot="1" x14ac:dyDescent="0.3">
      <c r="A45" s="114" t="s">
        <v>78</v>
      </c>
      <c r="B45" s="116" t="s">
        <v>79</v>
      </c>
      <c r="C45" s="106"/>
      <c r="D45" s="106"/>
      <c r="E45" s="106"/>
      <c r="F45" s="15"/>
      <c r="G45" s="21" t="s">
        <v>78</v>
      </c>
      <c r="H45" s="14" t="str">
        <f t="shared" si="0"/>
        <v xml:space="preserve"> </v>
      </c>
      <c r="I45" s="14" t="str">
        <f t="shared" si="9"/>
        <v xml:space="preserve"> </v>
      </c>
      <c r="J45" s="14" t="str">
        <f t="shared" si="10"/>
        <v xml:space="preserve"> </v>
      </c>
    </row>
    <row r="46" spans="1:10" ht="15.75" thickBot="1" x14ac:dyDescent="0.3">
      <c r="A46" s="114" t="s">
        <v>80</v>
      </c>
      <c r="B46" s="116" t="s">
        <v>81</v>
      </c>
      <c r="C46" s="106"/>
      <c r="D46" s="106"/>
      <c r="E46" s="106"/>
      <c r="F46" s="15"/>
      <c r="G46" s="21" t="s">
        <v>80</v>
      </c>
      <c r="H46" s="14" t="str">
        <f t="shared" si="0"/>
        <v xml:space="preserve"> </v>
      </c>
      <c r="I46" s="14" t="str">
        <f t="shared" si="9"/>
        <v xml:space="preserve"> </v>
      </c>
      <c r="J46" s="14" t="str">
        <f t="shared" si="10"/>
        <v xml:space="preserve"> </v>
      </c>
    </row>
    <row r="47" spans="1:10" ht="15.75" thickBot="1" x14ac:dyDescent="0.3">
      <c r="A47" s="114" t="s">
        <v>82</v>
      </c>
      <c r="B47" s="116" t="s">
        <v>83</v>
      </c>
      <c r="C47" s="106"/>
      <c r="D47" s="106"/>
      <c r="E47" s="106"/>
      <c r="F47" s="15"/>
      <c r="G47" s="21" t="s">
        <v>82</v>
      </c>
      <c r="H47" s="14" t="str">
        <f t="shared" si="0"/>
        <v xml:space="preserve"> </v>
      </c>
      <c r="I47" s="14" t="str">
        <f t="shared" si="9"/>
        <v xml:space="preserve"> </v>
      </c>
      <c r="J47" s="14" t="str">
        <f t="shared" si="10"/>
        <v xml:space="preserve"> </v>
      </c>
    </row>
    <row r="48" spans="1:10" ht="60.75" thickBot="1" x14ac:dyDescent="0.3">
      <c r="A48" s="107" t="s">
        <v>480</v>
      </c>
      <c r="B48" s="108" t="s">
        <v>84</v>
      </c>
      <c r="C48" s="110"/>
      <c r="D48" s="110"/>
      <c r="E48" s="110"/>
      <c r="F48" s="15"/>
      <c r="G48" s="16">
        <v>7</v>
      </c>
      <c r="H48" s="14" t="str">
        <f t="shared" si="0"/>
        <v xml:space="preserve"> </v>
      </c>
      <c r="I48" s="14" t="str">
        <f t="shared" si="9"/>
        <v xml:space="preserve"> </v>
      </c>
      <c r="J48" s="14" t="str">
        <f t="shared" si="10"/>
        <v xml:space="preserve"> </v>
      </c>
    </row>
    <row r="49" spans="1:10" ht="15.75" thickBot="1" x14ac:dyDescent="0.3">
      <c r="A49" s="107" t="s">
        <v>481</v>
      </c>
      <c r="B49" s="108" t="s">
        <v>85</v>
      </c>
      <c r="C49" s="110"/>
      <c r="D49" s="110"/>
      <c r="E49" s="110"/>
      <c r="F49" s="15"/>
      <c r="G49" s="16">
        <v>8</v>
      </c>
      <c r="H49" s="14" t="str">
        <f t="shared" si="0"/>
        <v xml:space="preserve"> </v>
      </c>
      <c r="I49" s="14" t="str">
        <f>IF(D49=SUM(D50:D54)," ","МОЖЕТ БЫТЬ ОШИБКА")</f>
        <v xml:space="preserve"> </v>
      </c>
      <c r="J49" s="14" t="str">
        <f>IF(E49=SUM(E50:E54)," ","МОЖЕТ БЫТЬ ОШИБКА")</f>
        <v xml:space="preserve"> </v>
      </c>
    </row>
    <row r="50" spans="1:10" ht="24.75" thickBot="1" x14ac:dyDescent="0.3">
      <c r="A50" s="114" t="s">
        <v>482</v>
      </c>
      <c r="B50" s="116" t="s">
        <v>87</v>
      </c>
      <c r="C50" s="106"/>
      <c r="D50" s="106"/>
      <c r="E50" s="106"/>
      <c r="F50" s="15"/>
      <c r="G50" s="21" t="s">
        <v>86</v>
      </c>
      <c r="H50" s="14" t="str">
        <f t="shared" si="0"/>
        <v xml:space="preserve"> </v>
      </c>
      <c r="I50" s="14" t="str">
        <f t="shared" ref="I50:I57" si="11">IF(C50-E50=D50," ","ОШИБКА")</f>
        <v xml:space="preserve"> </v>
      </c>
      <c r="J50" s="14" t="str">
        <f t="shared" ref="J50:J57" si="12">IF(C50-D50=E50," ","ОШИБКА")</f>
        <v xml:space="preserve"> </v>
      </c>
    </row>
    <row r="51" spans="1:10" ht="24.75" thickBot="1" x14ac:dyDescent="0.3">
      <c r="A51" s="114" t="s">
        <v>88</v>
      </c>
      <c r="B51" s="116" t="s">
        <v>89</v>
      </c>
      <c r="C51" s="106"/>
      <c r="D51" s="106"/>
      <c r="E51" s="106"/>
      <c r="F51" s="15"/>
      <c r="G51" s="21" t="s">
        <v>88</v>
      </c>
      <c r="H51" s="14" t="str">
        <f t="shared" si="0"/>
        <v xml:space="preserve"> </v>
      </c>
      <c r="I51" s="14" t="str">
        <f t="shared" si="11"/>
        <v xml:space="preserve"> </v>
      </c>
      <c r="J51" s="14" t="str">
        <f t="shared" si="12"/>
        <v xml:space="preserve"> </v>
      </c>
    </row>
    <row r="52" spans="1:10" ht="15.75" thickBot="1" x14ac:dyDescent="0.3">
      <c r="A52" s="114" t="s">
        <v>90</v>
      </c>
      <c r="B52" s="116" t="s">
        <v>91</v>
      </c>
      <c r="C52" s="106"/>
      <c r="D52" s="106"/>
      <c r="E52" s="106"/>
      <c r="F52" s="15"/>
      <c r="G52" s="21" t="s">
        <v>90</v>
      </c>
      <c r="H52" s="14" t="str">
        <f t="shared" si="0"/>
        <v xml:space="preserve"> </v>
      </c>
      <c r="I52" s="14" t="str">
        <f t="shared" si="11"/>
        <v xml:space="preserve"> </v>
      </c>
      <c r="J52" s="14" t="str">
        <f t="shared" si="12"/>
        <v xml:space="preserve"> </v>
      </c>
    </row>
    <row r="53" spans="1:10" ht="15.75" thickBot="1" x14ac:dyDescent="0.3">
      <c r="A53" s="114" t="s">
        <v>92</v>
      </c>
      <c r="B53" s="116" t="s">
        <v>93</v>
      </c>
      <c r="C53" s="106"/>
      <c r="D53" s="106"/>
      <c r="E53" s="106"/>
      <c r="F53" s="15"/>
      <c r="G53" s="21" t="s">
        <v>92</v>
      </c>
      <c r="H53" s="14" t="str">
        <f t="shared" si="0"/>
        <v xml:space="preserve"> </v>
      </c>
      <c r="I53" s="14" t="str">
        <f t="shared" si="11"/>
        <v xml:space="preserve"> </v>
      </c>
      <c r="J53" s="14" t="str">
        <f t="shared" si="12"/>
        <v xml:space="preserve"> </v>
      </c>
    </row>
    <row r="54" spans="1:10" ht="24.75" thickBot="1" x14ac:dyDescent="0.3">
      <c r="A54" s="114" t="s">
        <v>94</v>
      </c>
      <c r="B54" s="116" t="s">
        <v>95</v>
      </c>
      <c r="C54" s="106"/>
      <c r="D54" s="106"/>
      <c r="E54" s="106"/>
      <c r="F54" s="15"/>
      <c r="G54" s="21" t="s">
        <v>94</v>
      </c>
      <c r="H54" s="14" t="str">
        <f t="shared" si="0"/>
        <v xml:space="preserve"> </v>
      </c>
      <c r="I54" s="14" t="str">
        <f t="shared" si="11"/>
        <v xml:space="preserve"> </v>
      </c>
      <c r="J54" s="14" t="str">
        <f t="shared" si="12"/>
        <v xml:space="preserve"> </v>
      </c>
    </row>
    <row r="55" spans="1:10" ht="24.75" thickBot="1" x14ac:dyDescent="0.3">
      <c r="A55" s="107" t="s">
        <v>483</v>
      </c>
      <c r="B55" s="119" t="s">
        <v>96</v>
      </c>
      <c r="C55" s="120">
        <v>235</v>
      </c>
      <c r="D55" s="120">
        <v>158</v>
      </c>
      <c r="E55" s="120">
        <v>77</v>
      </c>
      <c r="F55" s="15"/>
      <c r="G55" s="16">
        <v>9</v>
      </c>
      <c r="H55" s="14" t="str">
        <f t="shared" si="0"/>
        <v xml:space="preserve"> </v>
      </c>
      <c r="I55" s="14" t="str">
        <f t="shared" si="11"/>
        <v xml:space="preserve"> </v>
      </c>
      <c r="J55" s="14" t="str">
        <f t="shared" si="12"/>
        <v xml:space="preserve"> </v>
      </c>
    </row>
    <row r="56" spans="1:10" ht="24.75" thickBot="1" x14ac:dyDescent="0.3">
      <c r="A56" s="107" t="s">
        <v>484</v>
      </c>
      <c r="B56" s="108" t="s">
        <v>97</v>
      </c>
      <c r="C56" s="110"/>
      <c r="D56" s="110"/>
      <c r="E56" s="110"/>
      <c r="F56" s="15"/>
      <c r="G56" s="16">
        <v>10</v>
      </c>
      <c r="H56" s="14" t="str">
        <f t="shared" si="0"/>
        <v xml:space="preserve"> </v>
      </c>
      <c r="I56" s="14" t="str">
        <f t="shared" si="11"/>
        <v xml:space="preserve"> </v>
      </c>
      <c r="J56" s="14" t="str">
        <f t="shared" si="12"/>
        <v xml:space="preserve"> </v>
      </c>
    </row>
    <row r="57" spans="1:10" ht="48.75" thickBot="1" x14ac:dyDescent="0.3">
      <c r="A57" s="107" t="s">
        <v>485</v>
      </c>
      <c r="B57" s="108" t="s">
        <v>98</v>
      </c>
      <c r="C57" s="110"/>
      <c r="D57" s="110"/>
      <c r="E57" s="110"/>
      <c r="F57" s="15"/>
      <c r="G57" s="16">
        <v>11</v>
      </c>
      <c r="H57" s="14" t="str">
        <f t="shared" si="0"/>
        <v xml:space="preserve"> </v>
      </c>
      <c r="I57" s="14" t="str">
        <f t="shared" si="11"/>
        <v xml:space="preserve"> </v>
      </c>
      <c r="J57" s="14" t="str">
        <f t="shared" si="12"/>
        <v xml:space="preserve"> </v>
      </c>
    </row>
    <row r="58" spans="1:10" ht="15.75" thickBot="1" x14ac:dyDescent="0.3">
      <c r="A58" s="107" t="s">
        <v>486</v>
      </c>
      <c r="B58" s="108" t="s">
        <v>99</v>
      </c>
      <c r="C58" s="110"/>
      <c r="D58" s="110"/>
      <c r="E58" s="121"/>
      <c r="F58" s="15"/>
      <c r="G58" s="16">
        <v>12</v>
      </c>
      <c r="H58" s="14" t="str">
        <f t="shared" si="0"/>
        <v xml:space="preserve"> </v>
      </c>
      <c r="I58" s="14" t="str">
        <f>IF(AND(D58=D59,D58=D60)," ","МОЖЕТ БЫТЬ ОШИБКА")</f>
        <v xml:space="preserve"> </v>
      </c>
      <c r="J58" s="14" t="str">
        <f>IF(AND(E58=E59,E58=E60)," ","МОЖЕТ БЫТЬ ОШИБКА")</f>
        <v xml:space="preserve"> </v>
      </c>
    </row>
    <row r="59" spans="1:10" ht="24.75" thickBot="1" x14ac:dyDescent="0.3">
      <c r="A59" s="122" t="s">
        <v>100</v>
      </c>
      <c r="B59" s="112" t="s">
        <v>101</v>
      </c>
      <c r="C59" s="106"/>
      <c r="D59" s="106"/>
      <c r="E59" s="106"/>
      <c r="F59" s="15"/>
      <c r="G59" s="29" t="s">
        <v>100</v>
      </c>
      <c r="H59" s="14" t="str">
        <f t="shared" si="0"/>
        <v xml:space="preserve"> </v>
      </c>
      <c r="I59" s="14" t="str">
        <f>IF(AND((C59-E59=D59),(D59&gt;=D60))," ","ОШИБКА")</f>
        <v xml:space="preserve"> </v>
      </c>
      <c r="J59" s="14" t="str">
        <f>IF(AND((C59-D59=E59),(E59&gt;=E60))," ","ОШИБКА")</f>
        <v xml:space="preserve"> </v>
      </c>
    </row>
    <row r="60" spans="1:10" ht="24.75" thickBot="1" x14ac:dyDescent="0.3">
      <c r="A60" s="122" t="s">
        <v>102</v>
      </c>
      <c r="B60" s="112" t="s">
        <v>103</v>
      </c>
      <c r="C60" s="106"/>
      <c r="D60" s="106"/>
      <c r="E60" s="106"/>
      <c r="F60" s="15"/>
      <c r="G60" s="29" t="s">
        <v>102</v>
      </c>
      <c r="H60" s="14" t="str">
        <f t="shared" si="0"/>
        <v xml:space="preserve"> </v>
      </c>
      <c r="I60" s="14" t="str">
        <f>IF(AND(C60-E60=D60,D59&gt;=D60)," ","ОШИБКА")</f>
        <v xml:space="preserve"> </v>
      </c>
      <c r="J60" s="14" t="str">
        <f>IF(AND(C60-D60=E60,E59&gt;=E60)," ","ОШИБКА")</f>
        <v xml:space="preserve"> </v>
      </c>
    </row>
    <row r="61" spans="1:10" ht="24.75" thickBot="1" x14ac:dyDescent="0.3">
      <c r="A61" s="107" t="s">
        <v>487</v>
      </c>
      <c r="B61" s="108" t="s">
        <v>104</v>
      </c>
      <c r="C61" s="110"/>
      <c r="D61" s="110"/>
      <c r="E61" s="110"/>
      <c r="F61" s="15"/>
      <c r="G61" s="16">
        <v>13</v>
      </c>
      <c r="H61" s="14" t="str">
        <f>IF(C61=SUM(D61,E61)," ","ОШИБКА")</f>
        <v xml:space="preserve"> </v>
      </c>
      <c r="I61" s="14" t="str">
        <f t="shared" ref="I61:I64" si="13">IF(C61-E61=D61," ","ОШИБКА")</f>
        <v xml:space="preserve"> </v>
      </c>
      <c r="J61" s="14" t="str">
        <f t="shared" ref="J61:J64" si="14">IF(C61-D61=E61," ","ОШИБКА")</f>
        <v xml:space="preserve"> </v>
      </c>
    </row>
    <row r="62" spans="1:10" ht="24.75" thickBot="1" x14ac:dyDescent="0.3">
      <c r="A62" s="107" t="s">
        <v>488</v>
      </c>
      <c r="B62" s="108" t="s">
        <v>105</v>
      </c>
      <c r="C62" s="110"/>
      <c r="D62" s="110"/>
      <c r="E62" s="110"/>
      <c r="F62" s="15"/>
      <c r="G62" s="16">
        <v>14</v>
      </c>
      <c r="H62" s="14" t="str">
        <f t="shared" si="0"/>
        <v xml:space="preserve"> </v>
      </c>
      <c r="I62" s="14" t="str">
        <f t="shared" si="13"/>
        <v xml:space="preserve"> </v>
      </c>
      <c r="J62" s="14" t="str">
        <f t="shared" si="14"/>
        <v xml:space="preserve"> </v>
      </c>
    </row>
    <row r="63" spans="1:10" ht="36.75" thickBot="1" x14ac:dyDescent="0.3">
      <c r="A63" s="107" t="s">
        <v>489</v>
      </c>
      <c r="B63" s="108" t="s">
        <v>106</v>
      </c>
      <c r="C63" s="120"/>
      <c r="D63" s="120"/>
      <c r="E63" s="120"/>
      <c r="F63" s="15"/>
      <c r="G63" s="16">
        <v>15</v>
      </c>
      <c r="H63" s="14" t="str">
        <f t="shared" si="0"/>
        <v xml:space="preserve"> </v>
      </c>
      <c r="I63" s="14" t="str">
        <f t="shared" si="13"/>
        <v xml:space="preserve"> </v>
      </c>
      <c r="J63" s="14" t="str">
        <f t="shared" si="14"/>
        <v xml:space="preserve"> </v>
      </c>
    </row>
    <row r="64" spans="1:10" ht="36.75" thickBot="1" x14ac:dyDescent="0.3">
      <c r="A64" s="107" t="s">
        <v>490</v>
      </c>
      <c r="B64" s="108" t="s">
        <v>107</v>
      </c>
      <c r="C64" s="120"/>
      <c r="D64" s="120"/>
      <c r="E64" s="120"/>
      <c r="F64" s="15"/>
      <c r="G64" s="16">
        <v>16</v>
      </c>
      <c r="H64" s="14" t="str">
        <f t="shared" si="0"/>
        <v xml:space="preserve"> </v>
      </c>
      <c r="I64" s="14" t="str">
        <f t="shared" si="13"/>
        <v xml:space="preserve"> </v>
      </c>
      <c r="J64" s="14" t="str">
        <f t="shared" si="14"/>
        <v xml:space="preserve"> </v>
      </c>
    </row>
    <row r="65" spans="1:10" ht="36.75" thickBot="1" x14ac:dyDescent="0.3">
      <c r="A65" s="107" t="s">
        <v>491</v>
      </c>
      <c r="B65" s="108" t="s">
        <v>108</v>
      </c>
      <c r="C65" s="120"/>
      <c r="D65" s="120"/>
      <c r="E65" s="120"/>
      <c r="F65" s="15"/>
      <c r="G65" s="16">
        <v>17</v>
      </c>
      <c r="H65" s="14" t="str">
        <f t="shared" si="0"/>
        <v xml:space="preserve"> </v>
      </c>
      <c r="I65" s="14" t="str">
        <f>IF(D65=SUM(D66:D69)," ","ОШИБКА")</f>
        <v xml:space="preserve"> </v>
      </c>
      <c r="J65" s="14" t="str">
        <f>IF(E65=SUM(E66:E69)," ","ОШИБКА")</f>
        <v xml:space="preserve"> </v>
      </c>
    </row>
    <row r="66" spans="1:10" ht="15.75" thickBot="1" x14ac:dyDescent="0.3">
      <c r="A66" s="114" t="s">
        <v>109</v>
      </c>
      <c r="B66" s="116" t="s">
        <v>110</v>
      </c>
      <c r="C66" s="106"/>
      <c r="D66" s="106"/>
      <c r="E66" s="106"/>
      <c r="F66" s="15"/>
      <c r="G66" s="21" t="s">
        <v>109</v>
      </c>
      <c r="H66" s="14" t="str">
        <f t="shared" si="0"/>
        <v xml:space="preserve"> </v>
      </c>
      <c r="I66" s="14" t="str">
        <f t="shared" ref="I66:I72" si="15">IF(C66-E66=D66," ","ОШИБКА")</f>
        <v xml:space="preserve"> </v>
      </c>
      <c r="J66" s="14" t="str">
        <f t="shared" ref="J66:J72" si="16">IF(C66-D66=E66," ","ОШИБКА")</f>
        <v xml:space="preserve"> </v>
      </c>
    </row>
    <row r="67" spans="1:10" ht="15.75" thickBot="1" x14ac:dyDescent="0.3">
      <c r="A67" s="114" t="s">
        <v>111</v>
      </c>
      <c r="B67" s="116" t="s">
        <v>112</v>
      </c>
      <c r="C67" s="106"/>
      <c r="D67" s="106"/>
      <c r="E67" s="106"/>
      <c r="F67" s="15"/>
      <c r="G67" s="21" t="s">
        <v>111</v>
      </c>
      <c r="H67" s="14" t="str">
        <f t="shared" si="0"/>
        <v xml:space="preserve"> </v>
      </c>
      <c r="I67" s="14" t="str">
        <f t="shared" si="15"/>
        <v xml:space="preserve"> </v>
      </c>
      <c r="J67" s="14" t="str">
        <f t="shared" si="16"/>
        <v xml:space="preserve"> </v>
      </c>
    </row>
    <row r="68" spans="1:10" ht="15.75" thickBot="1" x14ac:dyDescent="0.3">
      <c r="A68" s="114" t="s">
        <v>113</v>
      </c>
      <c r="B68" s="116" t="s">
        <v>114</v>
      </c>
      <c r="C68" s="106"/>
      <c r="D68" s="106"/>
      <c r="E68" s="106"/>
      <c r="F68" s="15"/>
      <c r="G68" s="21" t="s">
        <v>113</v>
      </c>
      <c r="H68" s="14" t="str">
        <f t="shared" si="0"/>
        <v xml:space="preserve"> </v>
      </c>
      <c r="I68" s="14" t="str">
        <f t="shared" si="15"/>
        <v xml:space="preserve"> </v>
      </c>
      <c r="J68" s="14" t="str">
        <f t="shared" si="16"/>
        <v xml:space="preserve"> </v>
      </c>
    </row>
    <row r="69" spans="1:10" ht="15.75" thickBot="1" x14ac:dyDescent="0.3">
      <c r="A69" s="114" t="s">
        <v>115</v>
      </c>
      <c r="B69" s="116" t="s">
        <v>116</v>
      </c>
      <c r="C69" s="106"/>
      <c r="D69" s="106"/>
      <c r="E69" s="106"/>
      <c r="F69" s="15"/>
      <c r="G69" s="21" t="s">
        <v>115</v>
      </c>
      <c r="H69" s="14" t="str">
        <f t="shared" si="0"/>
        <v xml:space="preserve"> </v>
      </c>
      <c r="I69" s="14" t="str">
        <f t="shared" si="15"/>
        <v xml:space="preserve"> </v>
      </c>
      <c r="J69" s="14" t="str">
        <f t="shared" si="16"/>
        <v xml:space="preserve"> </v>
      </c>
    </row>
    <row r="70" spans="1:10" ht="24.75" thickBot="1" x14ac:dyDescent="0.3">
      <c r="A70" s="107" t="s">
        <v>492</v>
      </c>
      <c r="B70" s="108" t="s">
        <v>117</v>
      </c>
      <c r="C70" s="110"/>
      <c r="D70" s="110"/>
      <c r="E70" s="110"/>
      <c r="F70" s="15"/>
      <c r="G70" s="16">
        <v>18</v>
      </c>
      <c r="H70" s="14" t="str">
        <f t="shared" si="0"/>
        <v xml:space="preserve"> </v>
      </c>
      <c r="I70" s="14" t="str">
        <f t="shared" si="15"/>
        <v xml:space="preserve"> </v>
      </c>
      <c r="J70" s="14" t="str">
        <f t="shared" si="16"/>
        <v xml:space="preserve"> </v>
      </c>
    </row>
    <row r="71" spans="1:10" ht="24.75" thickBot="1" x14ac:dyDescent="0.3">
      <c r="A71" s="107" t="s">
        <v>493</v>
      </c>
      <c r="B71" s="108" t="s">
        <v>118</v>
      </c>
      <c r="C71" s="110"/>
      <c r="D71" s="110"/>
      <c r="E71" s="110"/>
      <c r="F71" s="15"/>
      <c r="G71" s="16">
        <v>19</v>
      </c>
      <c r="H71" s="14" t="str">
        <f t="shared" si="0"/>
        <v xml:space="preserve"> </v>
      </c>
      <c r="I71" s="14" t="str">
        <f t="shared" si="15"/>
        <v xml:space="preserve"> </v>
      </c>
      <c r="J71" s="14" t="str">
        <f t="shared" si="16"/>
        <v xml:space="preserve"> </v>
      </c>
    </row>
    <row r="72" spans="1:10" ht="24.75" thickBot="1" x14ac:dyDescent="0.3">
      <c r="A72" s="107" t="s">
        <v>494</v>
      </c>
      <c r="B72" s="108" t="s">
        <v>119</v>
      </c>
      <c r="C72" s="110"/>
      <c r="D72" s="110"/>
      <c r="E72" s="110"/>
      <c r="F72" s="15"/>
      <c r="G72" s="16">
        <v>20</v>
      </c>
      <c r="H72" s="14" t="str">
        <f t="shared" si="0"/>
        <v xml:space="preserve"> </v>
      </c>
      <c r="I72" s="14" t="str">
        <f t="shared" si="15"/>
        <v xml:space="preserve"> </v>
      </c>
      <c r="J72" s="14" t="str">
        <f t="shared" si="16"/>
        <v xml:space="preserve"> </v>
      </c>
    </row>
    <row r="73" spans="1:10" ht="24.75" thickBot="1" x14ac:dyDescent="0.3">
      <c r="A73" s="107" t="s">
        <v>495</v>
      </c>
      <c r="B73" s="108" t="s">
        <v>120</v>
      </c>
      <c r="C73" s="110">
        <v>19</v>
      </c>
      <c r="D73" s="110">
        <v>15</v>
      </c>
      <c r="E73" s="110">
        <v>4</v>
      </c>
      <c r="F73" s="15"/>
      <c r="G73" s="16">
        <v>21</v>
      </c>
      <c r="H73" s="14" t="str">
        <f t="shared" ref="H73:H136" si="17">IF(C73=SUM(D73,E73)," ","ОШИБКА")</f>
        <v xml:space="preserve"> </v>
      </c>
      <c r="I73" s="14" t="str">
        <f>IF(AND((C73-E73=D73),(D73&gt;=D74))," ","ОШИБКА")</f>
        <v xml:space="preserve"> </v>
      </c>
      <c r="J73" s="14" t="str">
        <f>IF(AND((C73-D73=E73),(E73&gt;=E74))," ","ОШИБКА")</f>
        <v xml:space="preserve"> </v>
      </c>
    </row>
    <row r="74" spans="1:10" ht="24.75" thickBot="1" x14ac:dyDescent="0.3">
      <c r="A74" s="114" t="s">
        <v>121</v>
      </c>
      <c r="B74" s="116" t="s">
        <v>122</v>
      </c>
      <c r="C74" s="106">
        <v>1</v>
      </c>
      <c r="D74" s="106"/>
      <c r="E74" s="106">
        <v>1</v>
      </c>
      <c r="F74" s="15"/>
      <c r="G74" s="21" t="s">
        <v>121</v>
      </c>
      <c r="H74" s="14" t="str">
        <f t="shared" si="17"/>
        <v xml:space="preserve"> </v>
      </c>
      <c r="I74" s="14" t="str">
        <f t="shared" ref="I74" si="18">IF(C74-E74=D74," ","ОШИБКА")</f>
        <v xml:space="preserve"> </v>
      </c>
      <c r="J74" s="14" t="str">
        <f t="shared" ref="J74" si="19">IF(C74-D74=E74," ","ОШИБКА")</f>
        <v xml:space="preserve"> </v>
      </c>
    </row>
    <row r="75" spans="1:10" ht="36.75" thickBot="1" x14ac:dyDescent="0.3">
      <c r="A75" s="107" t="s">
        <v>496</v>
      </c>
      <c r="B75" s="108" t="s">
        <v>123</v>
      </c>
      <c r="C75" s="110"/>
      <c r="D75" s="110"/>
      <c r="E75" s="110"/>
      <c r="F75" s="15"/>
      <c r="G75" s="16">
        <v>22</v>
      </c>
      <c r="H75" s="14" t="str">
        <f t="shared" si="17"/>
        <v xml:space="preserve"> </v>
      </c>
      <c r="I75" s="14" t="str">
        <f>IF(AND((C75-E75=D75),(D75&gt;=D76))," ","ОШИБКА")</f>
        <v xml:space="preserve"> </v>
      </c>
      <c r="J75" s="14" t="str">
        <f>IF(AND((C75-D75=E75),(E75&gt;=E76))," ","ОШИБКА")</f>
        <v xml:space="preserve"> </v>
      </c>
    </row>
    <row r="76" spans="1:10" ht="36.75" thickBot="1" x14ac:dyDescent="0.3">
      <c r="A76" s="114" t="s">
        <v>124</v>
      </c>
      <c r="B76" s="112" t="s">
        <v>125</v>
      </c>
      <c r="C76" s="106"/>
      <c r="D76" s="106"/>
      <c r="E76" s="106"/>
      <c r="F76" s="15"/>
      <c r="G76" s="21" t="s">
        <v>124</v>
      </c>
      <c r="H76" s="14" t="str">
        <f t="shared" si="17"/>
        <v xml:space="preserve"> </v>
      </c>
      <c r="I76" s="14" t="str">
        <f>IF(AND(C76-E76=D76,D75&gt;=D76)," ","ОШИБКА")</f>
        <v xml:space="preserve"> </v>
      </c>
      <c r="J76" s="14" t="str">
        <f>IF(AND(C76-D76=E76,E75&gt;=E76)," ","ОШИБКА")</f>
        <v xml:space="preserve"> </v>
      </c>
    </row>
    <row r="77" spans="1:10" ht="48.75" thickBot="1" x14ac:dyDescent="0.3">
      <c r="A77" s="107" t="s">
        <v>497</v>
      </c>
      <c r="B77" s="108" t="s">
        <v>126</v>
      </c>
      <c r="C77" s="120">
        <v>19</v>
      </c>
      <c r="D77" s="120">
        <v>16</v>
      </c>
      <c r="E77" s="120">
        <v>3</v>
      </c>
      <c r="F77" s="15"/>
      <c r="G77" s="16">
        <v>23</v>
      </c>
      <c r="H77" s="14" t="str">
        <f>IF(AND(C77=SUM(D77,E77),C77=C122)," ","ОШИБКА")</f>
        <v xml:space="preserve"> </v>
      </c>
      <c r="I77" s="14" t="str">
        <f>IF(D77&gt;=SUM(D78,D81)," ","ОШИБКА")</f>
        <v xml:space="preserve"> </v>
      </c>
      <c r="J77" s="14" t="str">
        <f>IF(E77&gt;=SUM(E78,E81)," ","ОШИБКА")</f>
        <v xml:space="preserve"> </v>
      </c>
    </row>
    <row r="78" spans="1:10" ht="24.75" thickBot="1" x14ac:dyDescent="0.3">
      <c r="A78" s="111" t="s">
        <v>127</v>
      </c>
      <c r="B78" s="112" t="s">
        <v>128</v>
      </c>
      <c r="C78" s="106">
        <v>13</v>
      </c>
      <c r="D78" s="106">
        <v>12</v>
      </c>
      <c r="E78" s="106">
        <v>1</v>
      </c>
      <c r="F78" s="15"/>
      <c r="G78" s="18" t="s">
        <v>127</v>
      </c>
      <c r="H78" s="14" t="str">
        <f>IF(AND(C78=SUM(D78,E78),C78=C129)," ","ОШИБКА")</f>
        <v xml:space="preserve"> </v>
      </c>
      <c r="I78" s="14" t="str">
        <f t="shared" ref="I78:I79" si="20">IF(C78-E78=D78," ","ОШИБКА")</f>
        <v xml:space="preserve"> </v>
      </c>
      <c r="J78" s="14" t="str">
        <f t="shared" ref="J78:J80" si="21">IF(C78-D78=E78," ","ОШИБКА")</f>
        <v xml:space="preserve"> </v>
      </c>
    </row>
    <row r="79" spans="1:10" ht="36.75" thickBot="1" x14ac:dyDescent="0.3">
      <c r="A79" s="111" t="s">
        <v>129</v>
      </c>
      <c r="B79" s="112" t="s">
        <v>130</v>
      </c>
      <c r="C79" s="106">
        <v>245</v>
      </c>
      <c r="D79" s="106">
        <v>245</v>
      </c>
      <c r="E79" s="106"/>
      <c r="F79" s="15"/>
      <c r="G79" s="18" t="s">
        <v>129</v>
      </c>
      <c r="H79" s="14" t="str">
        <f>IF(AND(C79=SUM(D79,E79),C79=C144)," ","ОШИБКА")</f>
        <v xml:space="preserve"> </v>
      </c>
      <c r="I79" s="14" t="str">
        <f t="shared" si="20"/>
        <v xml:space="preserve"> </v>
      </c>
      <c r="J79" s="14" t="str">
        <f t="shared" si="21"/>
        <v xml:space="preserve"> </v>
      </c>
    </row>
    <row r="80" spans="1:10" ht="48.75" thickBot="1" x14ac:dyDescent="0.3">
      <c r="A80" s="111" t="s">
        <v>131</v>
      </c>
      <c r="B80" s="112" t="s">
        <v>132</v>
      </c>
      <c r="C80" s="106">
        <v>5</v>
      </c>
      <c r="D80" s="106"/>
      <c r="E80" s="106">
        <v>5</v>
      </c>
      <c r="F80" s="15"/>
      <c r="G80" s="18" t="s">
        <v>131</v>
      </c>
      <c r="H80" s="14" t="str">
        <f>IF(AND(C80=SUM(D80,E80),C80=SUM(C145,C146))," ","ОШИБКА")</f>
        <v xml:space="preserve"> </v>
      </c>
      <c r="I80" s="14" t="str">
        <f>IF((C80-E80=D80)," ","ОШИБКА")</f>
        <v xml:space="preserve"> </v>
      </c>
      <c r="J80" s="14" t="str">
        <f t="shared" si="21"/>
        <v xml:space="preserve"> </v>
      </c>
    </row>
    <row r="81" spans="1:10" ht="24.75" thickBot="1" x14ac:dyDescent="0.3">
      <c r="A81" s="111" t="s">
        <v>133</v>
      </c>
      <c r="B81" s="112" t="s">
        <v>134</v>
      </c>
      <c r="C81" s="106">
        <v>6</v>
      </c>
      <c r="D81" s="106">
        <v>4</v>
      </c>
      <c r="E81" s="106">
        <v>2</v>
      </c>
      <c r="F81" s="15"/>
      <c r="G81" s="18" t="s">
        <v>133</v>
      </c>
      <c r="H81" s="14" t="str">
        <f t="shared" si="17"/>
        <v xml:space="preserve"> </v>
      </c>
      <c r="I81" s="14" t="str">
        <f>IF(AND((C81-E81=D81),(D81&gt;=D82))," ","ОШИБКА")</f>
        <v xml:space="preserve"> </v>
      </c>
      <c r="J81" s="14" t="str">
        <f>IF(AND((C81-D81=E81),(E81&gt;=E82))," ","ОШИБКА")</f>
        <v xml:space="preserve"> </v>
      </c>
    </row>
    <row r="82" spans="1:10" ht="48.75" thickBot="1" x14ac:dyDescent="0.3">
      <c r="A82" s="123" t="s">
        <v>135</v>
      </c>
      <c r="B82" s="112" t="s">
        <v>136</v>
      </c>
      <c r="C82" s="106">
        <v>5</v>
      </c>
      <c r="D82" s="106">
        <v>3</v>
      </c>
      <c r="E82" s="106">
        <v>2</v>
      </c>
      <c r="F82" s="15"/>
      <c r="G82" s="31" t="s">
        <v>135</v>
      </c>
      <c r="H82" s="14" t="str">
        <f t="shared" si="17"/>
        <v xml:space="preserve"> </v>
      </c>
      <c r="I82" s="14" t="str">
        <f t="shared" ref="I82" si="22">IF(C82-E82=D82," ","ОШИБКА")</f>
        <v xml:space="preserve"> </v>
      </c>
      <c r="J82" s="14" t="str">
        <f t="shared" ref="J82" si="23">IF(C82-D82=E82," ","ОШИБКА")</f>
        <v xml:space="preserve"> </v>
      </c>
    </row>
    <row r="83" spans="1:10" ht="24.75" customHeight="1" thickBot="1" x14ac:dyDescent="0.3">
      <c r="A83" s="107" t="s">
        <v>498</v>
      </c>
      <c r="B83" s="108" t="s">
        <v>137</v>
      </c>
      <c r="C83" s="110">
        <v>234</v>
      </c>
      <c r="D83" s="110">
        <v>212</v>
      </c>
      <c r="E83" s="110">
        <v>22</v>
      </c>
      <c r="F83" s="15"/>
      <c r="G83" s="16">
        <v>24</v>
      </c>
      <c r="H83" s="14" t="str">
        <f t="shared" si="17"/>
        <v xml:space="preserve"> </v>
      </c>
      <c r="I83" s="14" t="str">
        <f>IF(AND(D83=SUM(D86,D89,D92,D95,D98,D101,D104),D83=SUM(D107:D110))," ","ОШИБКА В СУММЕ НАРУШЕНИЙ")</f>
        <v xml:space="preserve"> </v>
      </c>
      <c r="J83" s="14" t="str">
        <f>IF(AND(E83=SUM(E86,E89,E92,E95,E98,E101,E104),E83=SUM(E107:E110))," ","ОШИБКА В СУММЕ НАРУШЕНИЙ")</f>
        <v xml:space="preserve"> </v>
      </c>
    </row>
    <row r="84" spans="1:10" ht="60.75" customHeight="1" thickBot="1" x14ac:dyDescent="0.3">
      <c r="A84" s="117" t="s">
        <v>138</v>
      </c>
      <c r="B84" s="116" t="s">
        <v>12</v>
      </c>
      <c r="C84" s="106">
        <v>151</v>
      </c>
      <c r="D84" s="106">
        <v>130</v>
      </c>
      <c r="E84" s="106">
        <v>21</v>
      </c>
      <c r="F84" s="15"/>
      <c r="G84" s="24" t="s">
        <v>138</v>
      </c>
      <c r="H84" s="14" t="str">
        <f t="shared" si="17"/>
        <v xml:space="preserve"> </v>
      </c>
      <c r="I84" s="14" t="str">
        <f t="shared" ref="I84:J85" si="24">IF(D84=SUM(D87,D90,D93,D96,D99,D102,D105)," ","ОШИБКА В СУММЕ НАРУШЕНИЙ")</f>
        <v xml:space="preserve"> </v>
      </c>
      <c r="J84" s="14" t="str">
        <f t="shared" si="24"/>
        <v xml:space="preserve"> </v>
      </c>
    </row>
    <row r="85" spans="1:10" ht="24.75" thickBot="1" x14ac:dyDescent="0.3">
      <c r="A85" s="117" t="s">
        <v>139</v>
      </c>
      <c r="B85" s="116" t="s">
        <v>140</v>
      </c>
      <c r="C85" s="106">
        <v>83</v>
      </c>
      <c r="D85" s="106">
        <v>82</v>
      </c>
      <c r="E85" s="106">
        <v>1</v>
      </c>
      <c r="F85" s="15"/>
      <c r="G85" s="24" t="s">
        <v>139</v>
      </c>
      <c r="H85" s="14" t="str">
        <f t="shared" si="17"/>
        <v xml:space="preserve"> </v>
      </c>
      <c r="I85" s="14" t="str">
        <f t="shared" si="24"/>
        <v xml:space="preserve"> </v>
      </c>
      <c r="J85" s="14" t="str">
        <f t="shared" si="24"/>
        <v xml:space="preserve"> </v>
      </c>
    </row>
    <row r="86" spans="1:10" ht="15.75" thickBot="1" x14ac:dyDescent="0.3">
      <c r="A86" s="116" t="s">
        <v>141</v>
      </c>
      <c r="B86" s="116" t="s">
        <v>499</v>
      </c>
      <c r="C86" s="116">
        <v>233</v>
      </c>
      <c r="D86" s="116">
        <v>212</v>
      </c>
      <c r="E86" s="116">
        <v>21</v>
      </c>
      <c r="F86" s="15"/>
      <c r="G86" s="24" t="s">
        <v>141</v>
      </c>
      <c r="H86" s="14" t="str">
        <f t="shared" si="17"/>
        <v xml:space="preserve"> </v>
      </c>
      <c r="I86" s="14" t="str">
        <f>IF(D86=SUM(D87:D88)," ","ОШИБКА")</f>
        <v xml:space="preserve"> </v>
      </c>
      <c r="J86" s="14" t="str">
        <f>IF(E86=SUM(E87:E88)," ","ОШИБКА")</f>
        <v xml:space="preserve"> </v>
      </c>
    </row>
    <row r="87" spans="1:10" ht="15.75" thickBot="1" x14ac:dyDescent="0.3">
      <c r="A87" s="117" t="s">
        <v>143</v>
      </c>
      <c r="B87" s="116" t="s">
        <v>12</v>
      </c>
      <c r="C87" s="106">
        <v>151</v>
      </c>
      <c r="D87" s="106">
        <v>130</v>
      </c>
      <c r="E87" s="106">
        <v>21</v>
      </c>
      <c r="F87" s="15"/>
      <c r="G87" s="24" t="s">
        <v>143</v>
      </c>
      <c r="H87" s="14" t="str">
        <f t="shared" si="17"/>
        <v xml:space="preserve"> </v>
      </c>
      <c r="I87" s="14" t="str">
        <f t="shared" ref="I87:I88" si="25">IF(C87-E87=D87," ","ОШИБКА")</f>
        <v xml:space="preserve"> </v>
      </c>
      <c r="J87" s="14" t="str">
        <f t="shared" ref="J87:J88" si="26">IF(C87-D87=E87," ","ОШИБКА")</f>
        <v xml:space="preserve"> </v>
      </c>
    </row>
    <row r="88" spans="1:10" ht="24.75" thickBot="1" x14ac:dyDescent="0.3">
      <c r="A88" s="117" t="s">
        <v>144</v>
      </c>
      <c r="B88" s="116" t="s">
        <v>145</v>
      </c>
      <c r="C88" s="106">
        <v>82</v>
      </c>
      <c r="D88" s="106">
        <v>82</v>
      </c>
      <c r="E88" s="106"/>
      <c r="F88" s="15"/>
      <c r="G88" s="24" t="s">
        <v>144</v>
      </c>
      <c r="H88" s="14" t="str">
        <f t="shared" si="17"/>
        <v xml:space="preserve"> </v>
      </c>
      <c r="I88" s="14" t="str">
        <f t="shared" si="25"/>
        <v xml:space="preserve"> </v>
      </c>
      <c r="J88" s="14" t="str">
        <f t="shared" si="26"/>
        <v xml:space="preserve"> </v>
      </c>
    </row>
    <row r="89" spans="1:10" x14ac:dyDescent="0.25">
      <c r="A89" s="124" t="s">
        <v>146</v>
      </c>
      <c r="B89" s="125" t="s">
        <v>500</v>
      </c>
      <c r="C89" s="126"/>
      <c r="D89" s="126"/>
      <c r="E89" s="126"/>
      <c r="F89" s="15"/>
      <c r="G89" s="24" t="s">
        <v>146</v>
      </c>
      <c r="H89" s="14" t="str">
        <f t="shared" si="17"/>
        <v xml:space="preserve"> </v>
      </c>
      <c r="I89" s="14" t="str">
        <f>IF(D89=SUM(D90:D91)," ","ОШИБКА")</f>
        <v xml:space="preserve"> </v>
      </c>
      <c r="J89" s="14" t="str">
        <f>IF(E89=SUM(E90:E91)," ","ОШИБКА")</f>
        <v xml:space="preserve"> </v>
      </c>
    </row>
    <row r="90" spans="1:10" ht="15.75" thickBot="1" x14ac:dyDescent="0.3">
      <c r="A90" s="122" t="s">
        <v>148</v>
      </c>
      <c r="B90" s="116" t="s">
        <v>12</v>
      </c>
      <c r="C90" s="106"/>
      <c r="D90" s="106"/>
      <c r="E90" s="106"/>
      <c r="F90" s="15"/>
      <c r="G90" s="29" t="s">
        <v>148</v>
      </c>
      <c r="H90" s="14" t="str">
        <f t="shared" si="17"/>
        <v xml:space="preserve"> </v>
      </c>
      <c r="I90" s="14" t="str">
        <f t="shared" ref="I90:I91" si="27">IF(C90-E90=D90," ","ОШИБКА")</f>
        <v xml:space="preserve"> </v>
      </c>
      <c r="J90" s="14" t="str">
        <f t="shared" ref="J90:J91" si="28">IF(C90-D90=E90," ","ОШИБКА")</f>
        <v xml:space="preserve"> </v>
      </c>
    </row>
    <row r="91" spans="1:10" ht="24" x14ac:dyDescent="0.25">
      <c r="A91" s="127" t="s">
        <v>149</v>
      </c>
      <c r="B91" s="125" t="s">
        <v>145</v>
      </c>
      <c r="C91" s="128"/>
      <c r="D91" s="128"/>
      <c r="E91" s="128"/>
      <c r="F91" s="15"/>
      <c r="G91" s="29" t="s">
        <v>149</v>
      </c>
      <c r="H91" s="14" t="str">
        <f t="shared" si="17"/>
        <v xml:space="preserve"> </v>
      </c>
      <c r="I91" s="14" t="str">
        <f t="shared" si="27"/>
        <v xml:space="preserve"> </v>
      </c>
      <c r="J91" s="14" t="str">
        <f t="shared" si="28"/>
        <v xml:space="preserve"> </v>
      </c>
    </row>
    <row r="92" spans="1:10" ht="24" x14ac:dyDescent="0.25">
      <c r="A92" s="28" t="s">
        <v>150</v>
      </c>
      <c r="B92" s="129" t="s">
        <v>501</v>
      </c>
      <c r="C92" s="48">
        <v>1</v>
      </c>
      <c r="D92" s="48"/>
      <c r="E92" s="48">
        <v>1</v>
      </c>
      <c r="F92" s="15"/>
      <c r="G92" s="29" t="s">
        <v>150</v>
      </c>
      <c r="H92" s="14" t="str">
        <f t="shared" si="17"/>
        <v xml:space="preserve"> </v>
      </c>
      <c r="I92" s="14" t="str">
        <f>IF(D92=SUM(D93:D94)," ","ОШИБКА")</f>
        <v xml:space="preserve"> </v>
      </c>
      <c r="J92" s="14" t="str">
        <f>IF(E92=SUM(E93:E94)," ","ОШИБКА")</f>
        <v xml:space="preserve"> </v>
      </c>
    </row>
    <row r="93" spans="1:10" ht="15.75" thickBot="1" x14ac:dyDescent="0.3">
      <c r="A93" s="122" t="s">
        <v>152</v>
      </c>
      <c r="B93" s="116" t="s">
        <v>12</v>
      </c>
      <c r="C93" s="106"/>
      <c r="D93" s="106"/>
      <c r="E93" s="106"/>
      <c r="F93" s="15"/>
      <c r="G93" s="29" t="s">
        <v>152</v>
      </c>
      <c r="H93" s="14" t="str">
        <f t="shared" si="17"/>
        <v xml:space="preserve"> </v>
      </c>
      <c r="I93" s="14" t="str">
        <f t="shared" ref="I93:I94" si="29">IF(C93-E93=D93," ","ОШИБКА")</f>
        <v xml:space="preserve"> </v>
      </c>
      <c r="J93" s="14" t="str">
        <f t="shared" ref="J93:J94" si="30">IF(C93-D93=E93," ","ОШИБКА")</f>
        <v xml:space="preserve"> </v>
      </c>
    </row>
    <row r="94" spans="1:10" ht="24.75" thickBot="1" x14ac:dyDescent="0.3">
      <c r="A94" s="122" t="s">
        <v>153</v>
      </c>
      <c r="B94" s="116" t="s">
        <v>145</v>
      </c>
      <c r="C94" s="106">
        <v>1</v>
      </c>
      <c r="D94" s="106"/>
      <c r="E94" s="106">
        <v>1</v>
      </c>
      <c r="F94" s="15"/>
      <c r="G94" s="29" t="s">
        <v>153</v>
      </c>
      <c r="H94" s="14" t="str">
        <f t="shared" si="17"/>
        <v xml:space="preserve"> </v>
      </c>
      <c r="I94" s="14" t="str">
        <f t="shared" si="29"/>
        <v xml:space="preserve"> </v>
      </c>
      <c r="J94" s="14" t="str">
        <f t="shared" si="30"/>
        <v xml:space="preserve"> </v>
      </c>
    </row>
    <row r="95" spans="1:10" ht="24.75" thickBot="1" x14ac:dyDescent="0.3">
      <c r="A95" s="122" t="s">
        <v>154</v>
      </c>
      <c r="B95" s="130" t="s">
        <v>502</v>
      </c>
      <c r="C95" s="106"/>
      <c r="D95" s="106"/>
      <c r="E95" s="106"/>
      <c r="F95" s="15"/>
      <c r="G95" s="29" t="s">
        <v>154</v>
      </c>
      <c r="H95" s="14" t="str">
        <f t="shared" si="17"/>
        <v xml:space="preserve"> </v>
      </c>
      <c r="I95" s="14" t="str">
        <f>IF(D95=SUM(D96:D97)," ","ОШИБКА")</f>
        <v xml:space="preserve"> </v>
      </c>
      <c r="J95" s="14" t="str">
        <f>IF(E95=SUM(E96:E97)," ","ОШИБКА")</f>
        <v xml:space="preserve"> </v>
      </c>
    </row>
    <row r="96" spans="1:10" ht="15.75" thickBot="1" x14ac:dyDescent="0.3">
      <c r="A96" s="122" t="s">
        <v>156</v>
      </c>
      <c r="B96" s="116" t="s">
        <v>12</v>
      </c>
      <c r="C96" s="106"/>
      <c r="D96" s="106"/>
      <c r="E96" s="106"/>
      <c r="F96" s="15"/>
      <c r="G96" s="29" t="s">
        <v>156</v>
      </c>
      <c r="H96" s="14" t="str">
        <f t="shared" si="17"/>
        <v xml:space="preserve"> </v>
      </c>
      <c r="I96" s="14" t="str">
        <f t="shared" ref="I96:I97" si="31">IF(C96-E96=D96," ","ОШИБКА")</f>
        <v xml:space="preserve"> </v>
      </c>
      <c r="J96" s="14" t="str">
        <f t="shared" ref="J96:J97" si="32">IF(C96-D96=E96," ","ОШИБКА")</f>
        <v xml:space="preserve"> </v>
      </c>
    </row>
    <row r="97" spans="1:10" ht="24.75" thickBot="1" x14ac:dyDescent="0.3">
      <c r="A97" s="122" t="s">
        <v>157</v>
      </c>
      <c r="B97" s="116" t="s">
        <v>145</v>
      </c>
      <c r="C97" s="106"/>
      <c r="D97" s="106"/>
      <c r="E97" s="106"/>
      <c r="F97" s="15"/>
      <c r="G97" s="29" t="s">
        <v>157</v>
      </c>
      <c r="H97" s="14" t="str">
        <f t="shared" si="17"/>
        <v xml:space="preserve"> </v>
      </c>
      <c r="I97" s="14" t="str">
        <f t="shared" si="31"/>
        <v xml:space="preserve"> </v>
      </c>
      <c r="J97" s="14" t="str">
        <f t="shared" si="32"/>
        <v xml:space="preserve"> </v>
      </c>
    </row>
    <row r="98" spans="1:10" ht="24.75" thickBot="1" x14ac:dyDescent="0.3">
      <c r="A98" s="122" t="s">
        <v>158</v>
      </c>
      <c r="B98" s="130" t="s">
        <v>503</v>
      </c>
      <c r="C98" s="106"/>
      <c r="D98" s="106"/>
      <c r="E98" s="106"/>
      <c r="F98" s="15"/>
      <c r="G98" s="29" t="s">
        <v>158</v>
      </c>
      <c r="H98" s="14" t="str">
        <f t="shared" si="17"/>
        <v xml:space="preserve"> </v>
      </c>
      <c r="I98" s="14" t="str">
        <f>IF(D98=SUM(D99:D100)," ","ОШИБКА")</f>
        <v xml:space="preserve"> </v>
      </c>
      <c r="J98" s="14" t="str">
        <f>IF(E98=SUM(E99:E100)," ","ОШИБКА")</f>
        <v xml:space="preserve"> </v>
      </c>
    </row>
    <row r="99" spans="1:10" ht="15.75" thickBot="1" x14ac:dyDescent="0.3">
      <c r="A99" s="122" t="s">
        <v>160</v>
      </c>
      <c r="B99" s="116" t="s">
        <v>12</v>
      </c>
      <c r="C99" s="106"/>
      <c r="D99" s="106"/>
      <c r="E99" s="106"/>
      <c r="F99" s="15"/>
      <c r="G99" s="29" t="s">
        <v>160</v>
      </c>
      <c r="H99" s="14" t="str">
        <f t="shared" si="17"/>
        <v xml:space="preserve"> </v>
      </c>
      <c r="I99" s="14" t="str">
        <f t="shared" ref="I99:I100" si="33">IF(C99-E99=D99," ","ОШИБКА")</f>
        <v xml:space="preserve"> </v>
      </c>
      <c r="J99" s="14" t="str">
        <f t="shared" ref="J99:J100" si="34">IF(C99-D99=E99," ","ОШИБКА")</f>
        <v xml:space="preserve"> </v>
      </c>
    </row>
    <row r="100" spans="1:10" ht="24.75" thickBot="1" x14ac:dyDescent="0.3">
      <c r="A100" s="122" t="s">
        <v>161</v>
      </c>
      <c r="B100" s="116" t="s">
        <v>145</v>
      </c>
      <c r="C100" s="106"/>
      <c r="D100" s="106"/>
      <c r="E100" s="106"/>
      <c r="F100" s="15"/>
      <c r="G100" s="29" t="s">
        <v>161</v>
      </c>
      <c r="H100" s="14" t="str">
        <f t="shared" si="17"/>
        <v xml:space="preserve"> </v>
      </c>
      <c r="I100" s="14" t="str">
        <f t="shared" si="33"/>
        <v xml:space="preserve"> </v>
      </c>
      <c r="J100" s="14" t="str">
        <f t="shared" si="34"/>
        <v xml:space="preserve"> </v>
      </c>
    </row>
    <row r="101" spans="1:10" ht="24" x14ac:dyDescent="0.25">
      <c r="A101" s="131" t="s">
        <v>162</v>
      </c>
      <c r="B101" s="132" t="s">
        <v>504</v>
      </c>
      <c r="C101" s="126"/>
      <c r="D101" s="126"/>
      <c r="E101" s="126"/>
      <c r="F101" s="15"/>
      <c r="G101" s="29" t="s">
        <v>162</v>
      </c>
      <c r="H101" s="14" t="str">
        <f t="shared" si="17"/>
        <v xml:space="preserve"> </v>
      </c>
      <c r="I101" s="14" t="str">
        <f>IF(D101=SUM(D102:D103)," ","ОШИБКА")</f>
        <v xml:space="preserve"> </v>
      </c>
      <c r="J101" s="14" t="str">
        <f>IF(E101=SUM(E102:E103)," ","ОШИБКА")</f>
        <v xml:space="preserve"> </v>
      </c>
    </row>
    <row r="102" spans="1:10" ht="15.75" thickBot="1" x14ac:dyDescent="0.3">
      <c r="A102" s="122" t="s">
        <v>164</v>
      </c>
      <c r="B102" s="116" t="s">
        <v>12</v>
      </c>
      <c r="C102" s="106"/>
      <c r="D102" s="106"/>
      <c r="E102" s="106"/>
      <c r="F102" s="15"/>
      <c r="G102" s="29" t="s">
        <v>164</v>
      </c>
      <c r="H102" s="14" t="str">
        <f t="shared" si="17"/>
        <v xml:space="preserve"> </v>
      </c>
      <c r="I102" s="14" t="str">
        <f t="shared" ref="I102:I103" si="35">IF(C102-E102=D102," ","ОШИБКА")</f>
        <v xml:space="preserve"> </v>
      </c>
      <c r="J102" s="14" t="str">
        <f t="shared" ref="J102:J103" si="36">IF(C102-D102=E102," ","ОШИБКА")</f>
        <v xml:space="preserve"> </v>
      </c>
    </row>
    <row r="103" spans="1:10" ht="24.75" thickBot="1" x14ac:dyDescent="0.3">
      <c r="A103" s="122" t="s">
        <v>165</v>
      </c>
      <c r="B103" s="116" t="s">
        <v>145</v>
      </c>
      <c r="C103" s="106"/>
      <c r="D103" s="106"/>
      <c r="E103" s="106"/>
      <c r="F103" s="15"/>
      <c r="G103" s="29" t="s">
        <v>165</v>
      </c>
      <c r="H103" s="14" t="str">
        <f t="shared" si="17"/>
        <v xml:space="preserve"> </v>
      </c>
      <c r="I103" s="14" t="str">
        <f t="shared" si="35"/>
        <v xml:space="preserve"> </v>
      </c>
      <c r="J103" s="14" t="str">
        <f t="shared" si="36"/>
        <v xml:space="preserve"> </v>
      </c>
    </row>
    <row r="104" spans="1:10" x14ac:dyDescent="0.25">
      <c r="A104" s="131" t="s">
        <v>166</v>
      </c>
      <c r="B104" s="133" t="s">
        <v>505</v>
      </c>
      <c r="C104" s="126"/>
      <c r="D104" s="126"/>
      <c r="E104" s="126"/>
      <c r="F104" s="15"/>
      <c r="G104" s="29" t="s">
        <v>166</v>
      </c>
      <c r="H104" s="14" t="str">
        <f t="shared" si="17"/>
        <v xml:space="preserve"> </v>
      </c>
      <c r="I104" s="14" t="str">
        <f>IF(D104=SUM(D105:D106)," ","ОШИБКА")</f>
        <v xml:space="preserve"> </v>
      </c>
      <c r="J104" s="14" t="str">
        <f>IF(E104=SUM(E105:E106)," ","ОШИБКА")</f>
        <v xml:space="preserve"> </v>
      </c>
    </row>
    <row r="105" spans="1:10" ht="15.75" thickBot="1" x14ac:dyDescent="0.3">
      <c r="A105" s="122" t="s">
        <v>168</v>
      </c>
      <c r="B105" s="116" t="s">
        <v>12</v>
      </c>
      <c r="C105" s="106"/>
      <c r="D105" s="106"/>
      <c r="E105" s="106"/>
      <c r="F105" s="15"/>
      <c r="G105" s="29" t="s">
        <v>168</v>
      </c>
      <c r="H105" s="14" t="str">
        <f t="shared" si="17"/>
        <v xml:space="preserve"> </v>
      </c>
      <c r="I105" s="14" t="str">
        <f t="shared" ref="I105:I106" si="37">IF(C105-E105=D105," ","ОШИБКА")</f>
        <v xml:space="preserve"> </v>
      </c>
      <c r="J105" s="14" t="str">
        <f t="shared" ref="J105:J106" si="38">IF(C105-D105=E105," ","ОШИБКА")</f>
        <v xml:space="preserve"> </v>
      </c>
    </row>
    <row r="106" spans="1:10" ht="24.75" thickBot="1" x14ac:dyDescent="0.3">
      <c r="A106" s="122" t="s">
        <v>169</v>
      </c>
      <c r="B106" s="116" t="s">
        <v>145</v>
      </c>
      <c r="C106" s="106"/>
      <c r="D106" s="106"/>
      <c r="E106" s="106"/>
      <c r="F106" s="15"/>
      <c r="G106" s="29" t="s">
        <v>169</v>
      </c>
      <c r="H106" s="14" t="str">
        <f t="shared" si="17"/>
        <v xml:space="preserve"> </v>
      </c>
      <c r="I106" s="14" t="str">
        <f t="shared" si="37"/>
        <v xml:space="preserve"> </v>
      </c>
      <c r="J106" s="14" t="str">
        <f t="shared" si="38"/>
        <v xml:space="preserve"> </v>
      </c>
    </row>
    <row r="107" spans="1:10" ht="15.75" thickBot="1" x14ac:dyDescent="0.3">
      <c r="A107" s="122" t="s">
        <v>170</v>
      </c>
      <c r="B107" s="112" t="s">
        <v>171</v>
      </c>
      <c r="C107" s="134">
        <v>57</v>
      </c>
      <c r="D107" s="134">
        <v>57</v>
      </c>
      <c r="E107" s="134"/>
      <c r="F107" s="15"/>
      <c r="G107" s="29" t="s">
        <v>170</v>
      </c>
      <c r="H107" s="14" t="str">
        <f t="shared" si="17"/>
        <v xml:space="preserve"> </v>
      </c>
      <c r="I107" s="33" t="str">
        <f>IF(AND((D83-SUM(D108:D110))=D107,(C107-E107=D107))," ","ОШИБКА")</f>
        <v xml:space="preserve"> </v>
      </c>
      <c r="J107" s="33" t="str">
        <f>IF(AND((E83-SUM(E108:E110))=E107,(C107-D107=E107))," ","ОШИБКА")</f>
        <v xml:space="preserve"> </v>
      </c>
    </row>
    <row r="108" spans="1:10" ht="24.75" thickBot="1" x14ac:dyDescent="0.3">
      <c r="A108" s="122" t="s">
        <v>172</v>
      </c>
      <c r="B108" s="112" t="s">
        <v>173</v>
      </c>
      <c r="C108" s="134"/>
      <c r="D108" s="134"/>
      <c r="E108" s="134"/>
      <c r="F108" s="15"/>
      <c r="G108" s="29" t="s">
        <v>172</v>
      </c>
      <c r="H108" s="14" t="str">
        <f t="shared" si="17"/>
        <v xml:space="preserve"> </v>
      </c>
      <c r="I108" s="33" t="str">
        <f>IF(AND((D83-SUM(D107,D109:D110))=D108,(C108-E108=D108))," ","ОШИБКА")</f>
        <v xml:space="preserve"> </v>
      </c>
      <c r="J108" s="33" t="str">
        <f>IF(AND((E83-SUM(E107,E109:E110))=E108,(C108-D108=E108))," ","ОШИБКА")</f>
        <v xml:space="preserve"> </v>
      </c>
    </row>
    <row r="109" spans="1:10" ht="24.75" thickBot="1" x14ac:dyDescent="0.3">
      <c r="A109" s="122" t="s">
        <v>174</v>
      </c>
      <c r="B109" s="112" t="s">
        <v>175</v>
      </c>
      <c r="C109" s="134">
        <v>177</v>
      </c>
      <c r="D109" s="134">
        <v>155</v>
      </c>
      <c r="E109" s="134">
        <v>22</v>
      </c>
      <c r="F109" s="15"/>
      <c r="G109" s="29" t="s">
        <v>174</v>
      </c>
      <c r="H109" s="14" t="str">
        <f t="shared" si="17"/>
        <v xml:space="preserve"> </v>
      </c>
      <c r="I109" s="33" t="str">
        <f>IF(AND((D83-SUM(D107,D108,D110))=D109,(C109-E109=D109))," ","ОШИБКА")</f>
        <v xml:space="preserve"> </v>
      </c>
      <c r="J109" s="33" t="str">
        <f>IF(AND((E83-SUM(E107:E108,E110))=E109,(C109-D109=E109))," ","ОШИБКА")</f>
        <v xml:space="preserve"> </v>
      </c>
    </row>
    <row r="110" spans="1:10" ht="24.75" thickBot="1" x14ac:dyDescent="0.3">
      <c r="A110" s="122" t="s">
        <v>176</v>
      </c>
      <c r="B110" s="112" t="s">
        <v>177</v>
      </c>
      <c r="C110" s="134"/>
      <c r="D110" s="134"/>
      <c r="E110" s="134"/>
      <c r="F110" s="15"/>
      <c r="G110" s="29" t="s">
        <v>176</v>
      </c>
      <c r="H110" s="14" t="str">
        <f t="shared" si="17"/>
        <v xml:space="preserve"> </v>
      </c>
      <c r="I110" s="33" t="str">
        <f>IF(AND((D83-SUM(D107:D109))=D110,(C110-E110=D110))," ","ОШИБКА")</f>
        <v xml:space="preserve"> </v>
      </c>
      <c r="J110" s="33" t="str">
        <f>IF(AND((E83-SUM(E107:E109))=E110,(C110-D110=E110))," ","ОШИБКА")</f>
        <v xml:space="preserve"> </v>
      </c>
    </row>
    <row r="111" spans="1:10" ht="36.75" thickBot="1" x14ac:dyDescent="0.3">
      <c r="A111" s="107" t="s">
        <v>506</v>
      </c>
      <c r="B111" s="108" t="s">
        <v>178</v>
      </c>
      <c r="C111" s="110">
        <v>14</v>
      </c>
      <c r="D111" s="110">
        <v>11</v>
      </c>
      <c r="E111" s="110">
        <v>3</v>
      </c>
      <c r="F111" s="15"/>
      <c r="G111" s="16">
        <v>25</v>
      </c>
      <c r="H111" s="14" t="str">
        <f t="shared" si="17"/>
        <v xml:space="preserve"> </v>
      </c>
      <c r="I111" s="14" t="str">
        <f>IF(D111=SUM(D112:D113)," ","ОШИБКА")</f>
        <v xml:space="preserve"> </v>
      </c>
      <c r="J111" s="14" t="str">
        <f>IF(E111=SUM(E112:E113)," ","ОШИБКА")</f>
        <v xml:space="preserve"> </v>
      </c>
    </row>
    <row r="112" spans="1:10" ht="15.75" thickBot="1" x14ac:dyDescent="0.3">
      <c r="A112" s="117" t="s">
        <v>179</v>
      </c>
      <c r="B112" s="116" t="s">
        <v>180</v>
      </c>
      <c r="C112" s="106">
        <v>12</v>
      </c>
      <c r="D112" s="106">
        <v>10</v>
      </c>
      <c r="E112" s="106">
        <v>2</v>
      </c>
      <c r="F112" s="15"/>
      <c r="G112" s="24" t="s">
        <v>179</v>
      </c>
      <c r="H112" s="14" t="str">
        <f t="shared" si="17"/>
        <v xml:space="preserve"> </v>
      </c>
      <c r="I112" s="14" t="str">
        <f t="shared" ref="I112:I113" si="39">IF(C112-E112=D112," ","ОШИБКА")</f>
        <v xml:space="preserve"> </v>
      </c>
      <c r="J112" s="14" t="str">
        <f t="shared" ref="J112:J113" si="40">IF(C112-D112=E112," ","ОШИБКА")</f>
        <v xml:space="preserve"> </v>
      </c>
    </row>
    <row r="113" spans="1:10" ht="24.75" thickBot="1" x14ac:dyDescent="0.3">
      <c r="A113" s="117" t="s">
        <v>181</v>
      </c>
      <c r="B113" s="116" t="s">
        <v>182</v>
      </c>
      <c r="C113" s="106">
        <v>2</v>
      </c>
      <c r="D113" s="106">
        <v>1</v>
      </c>
      <c r="E113" s="106">
        <v>1</v>
      </c>
      <c r="F113" s="15"/>
      <c r="G113" s="24" t="s">
        <v>181</v>
      </c>
      <c r="H113" s="14" t="str">
        <f t="shared" si="17"/>
        <v xml:space="preserve"> </v>
      </c>
      <c r="I113" s="14" t="str">
        <f t="shared" si="39"/>
        <v xml:space="preserve"> </v>
      </c>
      <c r="J113" s="14" t="str">
        <f t="shared" si="40"/>
        <v xml:space="preserve"> </v>
      </c>
    </row>
    <row r="114" spans="1:10" ht="15.75" thickBot="1" x14ac:dyDescent="0.3">
      <c r="A114" s="107" t="s">
        <v>507</v>
      </c>
      <c r="B114" s="108" t="s">
        <v>183</v>
      </c>
      <c r="C114" s="110"/>
      <c r="D114" s="110"/>
      <c r="E114" s="110"/>
      <c r="F114" s="15"/>
      <c r="G114" s="16">
        <v>26</v>
      </c>
      <c r="H114" s="14" t="str">
        <f t="shared" si="17"/>
        <v xml:space="preserve"> </v>
      </c>
      <c r="I114" s="14" t="str">
        <f>IF(AND((C114-E114=D114),(D114&gt;=SUM(D115:D116)))," ","ОШИБКА")</f>
        <v xml:space="preserve"> </v>
      </c>
      <c r="J114" s="14" t="str">
        <f>IF(AND((C114-D114=E114),(E114&gt;=SUM(E115:E116)))," ","ОШИБКА")</f>
        <v xml:space="preserve"> </v>
      </c>
    </row>
    <row r="115" spans="1:10" ht="24.75" thickBot="1" x14ac:dyDescent="0.3">
      <c r="A115" s="117" t="s">
        <v>184</v>
      </c>
      <c r="B115" s="116" t="s">
        <v>185</v>
      </c>
      <c r="C115" s="106"/>
      <c r="D115" s="106"/>
      <c r="E115" s="106"/>
      <c r="F115" s="15"/>
      <c r="G115" s="24" t="s">
        <v>184</v>
      </c>
      <c r="H115" s="14" t="str">
        <f t="shared" si="17"/>
        <v xml:space="preserve"> </v>
      </c>
      <c r="I115" s="14" t="str">
        <f t="shared" ref="I115:I121" si="41">IF(C115-E115=D115," ","ОШИБКА")</f>
        <v xml:space="preserve"> </v>
      </c>
      <c r="J115" s="14" t="str">
        <f>IF(C115-D115=E115," ","ОШИБКА")</f>
        <v xml:space="preserve"> </v>
      </c>
    </row>
    <row r="116" spans="1:10" ht="24.75" thickBot="1" x14ac:dyDescent="0.3">
      <c r="A116" s="117" t="s">
        <v>186</v>
      </c>
      <c r="B116" s="116" t="s">
        <v>187</v>
      </c>
      <c r="C116" s="106"/>
      <c r="D116" s="106"/>
      <c r="E116" s="106"/>
      <c r="F116" s="15"/>
      <c r="G116" s="24" t="s">
        <v>186</v>
      </c>
      <c r="H116" s="14" t="str">
        <f t="shared" si="17"/>
        <v xml:space="preserve"> </v>
      </c>
      <c r="I116" s="14" t="str">
        <f t="shared" si="41"/>
        <v xml:space="preserve"> </v>
      </c>
      <c r="J116" s="14" t="str">
        <f t="shared" ref="J116:J121" si="42">IF(C116-D116=E116," ","ОШИБКА")</f>
        <v xml:space="preserve"> </v>
      </c>
    </row>
    <row r="117" spans="1:10" ht="24.75" thickBot="1" x14ac:dyDescent="0.3">
      <c r="A117" s="107" t="s">
        <v>508</v>
      </c>
      <c r="B117" s="108" t="s">
        <v>188</v>
      </c>
      <c r="C117" s="110"/>
      <c r="D117" s="110"/>
      <c r="E117" s="110"/>
      <c r="F117" s="15"/>
      <c r="G117" s="16">
        <v>27</v>
      </c>
      <c r="H117" s="14" t="str">
        <f t="shared" si="17"/>
        <v xml:space="preserve"> </v>
      </c>
      <c r="I117" s="14" t="str">
        <f t="shared" si="41"/>
        <v xml:space="preserve"> </v>
      </c>
      <c r="J117" s="14" t="str">
        <f t="shared" si="42"/>
        <v xml:space="preserve"> </v>
      </c>
    </row>
    <row r="118" spans="1:10" ht="24.75" thickBot="1" x14ac:dyDescent="0.3">
      <c r="A118" s="107" t="s">
        <v>509</v>
      </c>
      <c r="B118" s="108" t="s">
        <v>189</v>
      </c>
      <c r="C118" s="110"/>
      <c r="D118" s="110"/>
      <c r="E118" s="110"/>
      <c r="F118" s="15"/>
      <c r="G118" s="16">
        <v>28</v>
      </c>
      <c r="H118" s="14" t="str">
        <f t="shared" si="17"/>
        <v xml:space="preserve"> </v>
      </c>
      <c r="I118" s="14" t="str">
        <f t="shared" si="41"/>
        <v xml:space="preserve"> </v>
      </c>
      <c r="J118" s="14" t="str">
        <f t="shared" si="42"/>
        <v xml:space="preserve"> </v>
      </c>
    </row>
    <row r="119" spans="1:10" ht="24.75" thickBot="1" x14ac:dyDescent="0.3">
      <c r="A119" s="107" t="s">
        <v>510</v>
      </c>
      <c r="B119" s="108" t="s">
        <v>190</v>
      </c>
      <c r="C119" s="110"/>
      <c r="D119" s="110"/>
      <c r="E119" s="110"/>
      <c r="F119" s="15"/>
      <c r="G119" s="16">
        <v>29</v>
      </c>
      <c r="H119" s="14" t="str">
        <f t="shared" si="17"/>
        <v xml:space="preserve"> </v>
      </c>
      <c r="I119" s="14" t="str">
        <f t="shared" si="41"/>
        <v xml:space="preserve"> </v>
      </c>
      <c r="J119" s="14" t="str">
        <f t="shared" si="42"/>
        <v xml:space="preserve"> </v>
      </c>
    </row>
    <row r="120" spans="1:10" ht="24.75" thickBot="1" x14ac:dyDescent="0.3">
      <c r="A120" s="107" t="s">
        <v>511</v>
      </c>
      <c r="B120" s="108" t="s">
        <v>191</v>
      </c>
      <c r="C120" s="110"/>
      <c r="D120" s="110"/>
      <c r="E120" s="110"/>
      <c r="F120" s="15"/>
      <c r="G120" s="16">
        <v>30</v>
      </c>
      <c r="H120" s="14" t="str">
        <f t="shared" si="17"/>
        <v xml:space="preserve"> </v>
      </c>
      <c r="I120" s="14" t="str">
        <f t="shared" si="41"/>
        <v xml:space="preserve"> </v>
      </c>
      <c r="J120" s="14" t="str">
        <f t="shared" si="42"/>
        <v xml:space="preserve"> </v>
      </c>
    </row>
    <row r="121" spans="1:10" ht="36.75" thickBot="1" x14ac:dyDescent="0.3">
      <c r="A121" s="107" t="s">
        <v>512</v>
      </c>
      <c r="B121" s="108" t="s">
        <v>192</v>
      </c>
      <c r="C121" s="110"/>
      <c r="D121" s="110"/>
      <c r="E121" s="110"/>
      <c r="F121" s="15"/>
      <c r="G121" s="16">
        <v>31</v>
      </c>
      <c r="H121" s="14" t="str">
        <f t="shared" si="17"/>
        <v xml:space="preserve"> </v>
      </c>
      <c r="I121" s="14" t="str">
        <f t="shared" si="41"/>
        <v xml:space="preserve"> </v>
      </c>
      <c r="J121" s="14" t="str">
        <f t="shared" si="42"/>
        <v xml:space="preserve"> </v>
      </c>
    </row>
    <row r="122" spans="1:10" ht="36.75" thickBot="1" x14ac:dyDescent="0.3">
      <c r="A122" s="107" t="s">
        <v>513</v>
      </c>
      <c r="B122" s="108" t="s">
        <v>193</v>
      </c>
      <c r="C122" s="110">
        <v>19</v>
      </c>
      <c r="D122" s="110">
        <v>16</v>
      </c>
      <c r="E122" s="110">
        <v>3</v>
      </c>
      <c r="F122" s="15"/>
      <c r="G122" s="16">
        <v>32</v>
      </c>
      <c r="H122" s="14" t="str">
        <f t="shared" si="17"/>
        <v xml:space="preserve"> </v>
      </c>
      <c r="I122" s="14" t="str">
        <f>IF(AND(D122=SUM(D123:D124),D122=SUM(D126,D127,D128,D129),SUM(D123:D124)=SUM(D126:D128,D130:D133),D122=D77)," ","ОШИБКА")</f>
        <v xml:space="preserve"> </v>
      </c>
      <c r="J122" s="14" t="str">
        <f>IF(AND(E122=SUM(E123:E124),E122=SUM(E126,E127,E128,E129),SUM(E123:E124)=SUM(E126:E128,E130:E133),E122=E77)," ","ОШИБКА")</f>
        <v xml:space="preserve"> </v>
      </c>
    </row>
    <row r="123" spans="1:10" ht="15.75" thickBot="1" x14ac:dyDescent="0.3">
      <c r="A123" s="117" t="s">
        <v>194</v>
      </c>
      <c r="B123" s="116" t="s">
        <v>180</v>
      </c>
      <c r="C123" s="106">
        <v>16</v>
      </c>
      <c r="D123" s="106">
        <v>14</v>
      </c>
      <c r="E123" s="106">
        <v>2</v>
      </c>
      <c r="F123" s="15"/>
      <c r="G123" s="24" t="s">
        <v>194</v>
      </c>
      <c r="H123" s="14" t="str">
        <f t="shared" si="17"/>
        <v xml:space="preserve"> </v>
      </c>
      <c r="I123" s="14" t="str">
        <f t="shared" ref="I123:I124" si="43">IF(C123-E123=D123," ","ОШИБКА")</f>
        <v xml:space="preserve"> </v>
      </c>
      <c r="J123" s="14" t="str">
        <f t="shared" ref="J123:J124" si="44">IF(C123-D123=E123," ","ОШИБКА")</f>
        <v xml:space="preserve"> </v>
      </c>
    </row>
    <row r="124" spans="1:10" ht="24.75" thickBot="1" x14ac:dyDescent="0.3">
      <c r="A124" s="117" t="s">
        <v>195</v>
      </c>
      <c r="B124" s="116" t="s">
        <v>196</v>
      </c>
      <c r="C124" s="106">
        <v>3</v>
      </c>
      <c r="D124" s="106">
        <v>2</v>
      </c>
      <c r="E124" s="106">
        <v>1</v>
      </c>
      <c r="F124" s="15"/>
      <c r="G124" s="24" t="s">
        <v>195</v>
      </c>
      <c r="H124" s="14" t="str">
        <f t="shared" si="17"/>
        <v xml:space="preserve"> </v>
      </c>
      <c r="I124" s="14" t="str">
        <f t="shared" si="43"/>
        <v xml:space="preserve"> </v>
      </c>
      <c r="J124" s="14" t="str">
        <f t="shared" si="44"/>
        <v xml:space="preserve"> </v>
      </c>
    </row>
    <row r="125" spans="1:10" ht="15.75" thickBot="1" x14ac:dyDescent="0.3">
      <c r="A125" s="117"/>
      <c r="B125" s="135" t="s">
        <v>197</v>
      </c>
      <c r="C125" s="106"/>
      <c r="D125" s="106"/>
      <c r="E125" s="106"/>
      <c r="F125" s="15"/>
      <c r="G125" s="24"/>
      <c r="H125"/>
      <c r="I125" s="22"/>
      <c r="J125" s="22"/>
    </row>
    <row r="126" spans="1:10" ht="15.75" thickBot="1" x14ac:dyDescent="0.3">
      <c r="A126" s="117" t="s">
        <v>198</v>
      </c>
      <c r="B126" s="116" t="s">
        <v>199</v>
      </c>
      <c r="C126" s="106"/>
      <c r="D126" s="106"/>
      <c r="E126" s="106"/>
      <c r="F126" s="15"/>
      <c r="G126" s="24" t="s">
        <v>198</v>
      </c>
      <c r="H126" s="14" t="str">
        <f t="shared" si="17"/>
        <v xml:space="preserve"> </v>
      </c>
      <c r="I126" s="14" t="str">
        <f t="shared" ref="I126:I128" si="45">IF(C126-E126=D126," ","ОШИБКА")</f>
        <v xml:space="preserve"> </v>
      </c>
      <c r="J126" s="14" t="str">
        <f t="shared" ref="J126:J128" si="46">IF(C126-D126=E126," ","ОШИБКА")</f>
        <v xml:space="preserve"> </v>
      </c>
    </row>
    <row r="127" spans="1:10" ht="15.75" thickBot="1" x14ac:dyDescent="0.3">
      <c r="A127" s="117" t="s">
        <v>200</v>
      </c>
      <c r="B127" s="116" t="s">
        <v>201</v>
      </c>
      <c r="C127" s="106"/>
      <c r="D127" s="106"/>
      <c r="E127" s="106"/>
      <c r="F127" s="15"/>
      <c r="G127" s="24" t="s">
        <v>200</v>
      </c>
      <c r="H127" s="14" t="str">
        <f t="shared" si="17"/>
        <v xml:space="preserve"> </v>
      </c>
      <c r="I127" s="14" t="str">
        <f t="shared" si="45"/>
        <v xml:space="preserve"> </v>
      </c>
      <c r="J127" s="14" t="str">
        <f t="shared" si="46"/>
        <v xml:space="preserve"> </v>
      </c>
    </row>
    <row r="128" spans="1:10" ht="15.75" thickBot="1" x14ac:dyDescent="0.3">
      <c r="A128" s="117" t="s">
        <v>202</v>
      </c>
      <c r="B128" s="116" t="s">
        <v>203</v>
      </c>
      <c r="C128" s="106">
        <v>6</v>
      </c>
      <c r="D128" s="106">
        <v>4</v>
      </c>
      <c r="E128" s="106">
        <v>2</v>
      </c>
      <c r="F128" s="15"/>
      <c r="G128" s="24" t="s">
        <v>202</v>
      </c>
      <c r="H128" s="14" t="str">
        <f t="shared" si="17"/>
        <v xml:space="preserve"> </v>
      </c>
      <c r="I128" s="14" t="str">
        <f t="shared" si="45"/>
        <v xml:space="preserve"> </v>
      </c>
      <c r="J128" s="14" t="str">
        <f t="shared" si="46"/>
        <v xml:space="preserve"> </v>
      </c>
    </row>
    <row r="129" spans="1:10" ht="24.75" thickBot="1" x14ac:dyDescent="0.3">
      <c r="A129" s="114" t="s">
        <v>204</v>
      </c>
      <c r="B129" s="116" t="s">
        <v>205</v>
      </c>
      <c r="C129" s="106">
        <v>13</v>
      </c>
      <c r="D129" s="106">
        <v>12</v>
      </c>
      <c r="E129" s="106">
        <v>1</v>
      </c>
      <c r="F129" s="15"/>
      <c r="G129" s="21" t="s">
        <v>204</v>
      </c>
      <c r="H129" s="14" t="str">
        <f t="shared" si="17"/>
        <v xml:space="preserve"> </v>
      </c>
      <c r="I129" s="14" t="str">
        <f>IF(D129=SUM(D130:D133)," ","ОШИБКА")</f>
        <v xml:space="preserve"> </v>
      </c>
      <c r="J129" s="14" t="str">
        <f>IF(E129=SUM(E130:E133)," ","ОШИБКА")</f>
        <v xml:space="preserve"> </v>
      </c>
    </row>
    <row r="130" spans="1:10" ht="15.75" thickBot="1" x14ac:dyDescent="0.3">
      <c r="A130" s="114" t="s">
        <v>206</v>
      </c>
      <c r="B130" s="116" t="s">
        <v>207</v>
      </c>
      <c r="C130" s="106"/>
      <c r="D130" s="106"/>
      <c r="E130" s="106"/>
      <c r="F130" s="15"/>
      <c r="G130" s="21" t="s">
        <v>206</v>
      </c>
      <c r="H130" s="14" t="str">
        <f t="shared" si="17"/>
        <v xml:space="preserve"> </v>
      </c>
      <c r="I130" s="14" t="str">
        <f t="shared" ref="I130:I133" si="47">IF(C130-E130=D130," ","ОШИБКА")</f>
        <v xml:space="preserve"> </v>
      </c>
      <c r="J130" s="14" t="str">
        <f t="shared" ref="J130:J133" si="48">IF(C130-D130=E130," ","ОШИБКА")</f>
        <v xml:space="preserve"> </v>
      </c>
    </row>
    <row r="131" spans="1:10" ht="15.75" thickBot="1" x14ac:dyDescent="0.3">
      <c r="A131" s="117" t="s">
        <v>208</v>
      </c>
      <c r="B131" s="116" t="s">
        <v>209</v>
      </c>
      <c r="C131" s="106">
        <v>12</v>
      </c>
      <c r="D131" s="106">
        <v>12</v>
      </c>
      <c r="E131" s="106"/>
      <c r="F131" s="15"/>
      <c r="G131" s="24" t="s">
        <v>208</v>
      </c>
      <c r="H131" s="14" t="str">
        <f t="shared" si="17"/>
        <v xml:space="preserve"> </v>
      </c>
      <c r="I131" s="14" t="str">
        <f t="shared" si="47"/>
        <v xml:space="preserve"> </v>
      </c>
      <c r="J131" s="14" t="str">
        <f t="shared" si="48"/>
        <v xml:space="preserve"> </v>
      </c>
    </row>
    <row r="132" spans="1:10" ht="15.75" thickBot="1" x14ac:dyDescent="0.3">
      <c r="A132" s="117" t="s">
        <v>210</v>
      </c>
      <c r="B132" s="116" t="s">
        <v>211</v>
      </c>
      <c r="C132" s="106"/>
      <c r="D132" s="106"/>
      <c r="E132" s="106"/>
      <c r="F132" s="15"/>
      <c r="G132" s="24" t="s">
        <v>210</v>
      </c>
      <c r="H132" s="14" t="str">
        <f t="shared" si="17"/>
        <v xml:space="preserve"> </v>
      </c>
      <c r="I132" s="14" t="str">
        <f t="shared" si="47"/>
        <v xml:space="preserve"> </v>
      </c>
      <c r="J132" s="14" t="str">
        <f t="shared" si="48"/>
        <v xml:space="preserve"> </v>
      </c>
    </row>
    <row r="133" spans="1:10" ht="15.75" thickBot="1" x14ac:dyDescent="0.3">
      <c r="A133" s="117" t="s">
        <v>212</v>
      </c>
      <c r="B133" s="116" t="s">
        <v>213</v>
      </c>
      <c r="C133" s="106">
        <v>1</v>
      </c>
      <c r="D133" s="106"/>
      <c r="E133" s="106">
        <v>1</v>
      </c>
      <c r="F133" s="15"/>
      <c r="G133" s="24" t="s">
        <v>212</v>
      </c>
      <c r="H133" s="14" t="str">
        <f t="shared" si="17"/>
        <v xml:space="preserve"> </v>
      </c>
      <c r="I133" s="14" t="str">
        <f t="shared" si="47"/>
        <v xml:space="preserve"> </v>
      </c>
      <c r="J133" s="14" t="str">
        <f t="shared" si="48"/>
        <v xml:space="preserve"> </v>
      </c>
    </row>
    <row r="134" spans="1:10" ht="24.75" thickBot="1" x14ac:dyDescent="0.3">
      <c r="A134" s="107" t="s">
        <v>514</v>
      </c>
      <c r="B134" s="108" t="s">
        <v>214</v>
      </c>
      <c r="C134" s="110">
        <v>13</v>
      </c>
      <c r="D134" s="110">
        <v>11</v>
      </c>
      <c r="E134" s="110">
        <v>2</v>
      </c>
      <c r="F134" s="15"/>
      <c r="G134" s="16">
        <v>33</v>
      </c>
      <c r="H134" s="14" t="str">
        <f t="shared" si="17"/>
        <v xml:space="preserve"> </v>
      </c>
      <c r="I134" s="14" t="str">
        <f>IF(D134=SUM(D135:D138)," ","ОШИБКА")</f>
        <v xml:space="preserve"> </v>
      </c>
      <c r="J134" s="14" t="str">
        <f>IF(E134=SUM(E135:E138)," ","ОШИБКА")</f>
        <v xml:space="preserve"> </v>
      </c>
    </row>
    <row r="135" spans="1:10" ht="15.75" thickBot="1" x14ac:dyDescent="0.3">
      <c r="A135" s="117" t="s">
        <v>215</v>
      </c>
      <c r="B135" s="116" t="s">
        <v>216</v>
      </c>
      <c r="C135" s="106"/>
      <c r="D135" s="106"/>
      <c r="E135" s="106"/>
      <c r="F135" s="15"/>
      <c r="G135" s="24" t="s">
        <v>215</v>
      </c>
      <c r="H135" s="14" t="str">
        <f t="shared" si="17"/>
        <v xml:space="preserve"> </v>
      </c>
      <c r="I135" s="14" t="str">
        <f t="shared" ref="I135:I138" si="49">IF(C135-E135=D135," ","ОШИБКА")</f>
        <v xml:space="preserve"> </v>
      </c>
      <c r="J135" s="14" t="str">
        <f t="shared" ref="J135:J138" si="50">IF(C135-D135=E135," ","ОШИБКА")</f>
        <v xml:space="preserve"> </v>
      </c>
    </row>
    <row r="136" spans="1:10" ht="15.75" thickBot="1" x14ac:dyDescent="0.3">
      <c r="A136" s="117" t="s">
        <v>217</v>
      </c>
      <c r="B136" s="116" t="s">
        <v>218</v>
      </c>
      <c r="C136" s="106">
        <v>12</v>
      </c>
      <c r="D136" s="106">
        <v>11</v>
      </c>
      <c r="E136" s="106">
        <v>1</v>
      </c>
      <c r="F136" s="15"/>
      <c r="G136" s="24" t="s">
        <v>217</v>
      </c>
      <c r="H136" s="14" t="str">
        <f t="shared" si="17"/>
        <v xml:space="preserve"> </v>
      </c>
      <c r="I136" s="14" t="str">
        <f t="shared" si="49"/>
        <v xml:space="preserve"> </v>
      </c>
      <c r="J136" s="14" t="str">
        <f t="shared" si="50"/>
        <v xml:space="preserve"> </v>
      </c>
    </row>
    <row r="137" spans="1:10" ht="15.75" thickBot="1" x14ac:dyDescent="0.3">
      <c r="A137" s="117" t="s">
        <v>219</v>
      </c>
      <c r="B137" s="116" t="s">
        <v>220</v>
      </c>
      <c r="C137" s="106"/>
      <c r="D137" s="106"/>
      <c r="E137" s="106"/>
      <c r="F137" s="15"/>
      <c r="G137" s="24" t="s">
        <v>219</v>
      </c>
      <c r="H137" s="14" t="str">
        <f t="shared" ref="H137:H160" si="51">IF(C137=SUM(D137,E137)," ","ОШИБКА")</f>
        <v xml:space="preserve"> </v>
      </c>
      <c r="I137" s="14" t="str">
        <f t="shared" si="49"/>
        <v xml:space="preserve"> </v>
      </c>
      <c r="J137" s="14" t="str">
        <f t="shared" si="50"/>
        <v xml:space="preserve"> </v>
      </c>
    </row>
    <row r="138" spans="1:10" ht="15.75" thickBot="1" x14ac:dyDescent="0.3">
      <c r="A138" s="117" t="s">
        <v>221</v>
      </c>
      <c r="B138" s="116" t="s">
        <v>222</v>
      </c>
      <c r="C138" s="106">
        <v>1</v>
      </c>
      <c r="D138" s="106"/>
      <c r="E138" s="106">
        <v>1</v>
      </c>
      <c r="F138" s="15"/>
      <c r="G138" s="24" t="s">
        <v>221</v>
      </c>
      <c r="H138" s="14" t="str">
        <f t="shared" si="51"/>
        <v xml:space="preserve"> </v>
      </c>
      <c r="I138" s="14" t="str">
        <f t="shared" si="49"/>
        <v xml:space="preserve"> </v>
      </c>
      <c r="J138" s="14" t="str">
        <f t="shared" si="50"/>
        <v xml:space="preserve"> </v>
      </c>
    </row>
    <row r="139" spans="1:10" ht="36.75" customHeight="1" thickBot="1" x14ac:dyDescent="0.3">
      <c r="A139" s="107" t="s">
        <v>515</v>
      </c>
      <c r="B139" s="108" t="s">
        <v>223</v>
      </c>
      <c r="C139" s="110">
        <v>250</v>
      </c>
      <c r="D139" s="110">
        <v>220</v>
      </c>
      <c r="E139" s="110">
        <v>30</v>
      </c>
      <c r="F139" s="15"/>
      <c r="G139" s="16">
        <v>34</v>
      </c>
      <c r="H139" s="14" t="str">
        <f t="shared" si="51"/>
        <v xml:space="preserve"> </v>
      </c>
      <c r="I139" s="14" t="str">
        <f>IF(AND(D139=SUM(D140:D141),SUM(D140:D141)=SUM(D143:D146))," ","ОШИБКА В НАЛОЖЕННЫХ")</f>
        <v xml:space="preserve"> </v>
      </c>
      <c r="J139" s="14" t="str">
        <f>IF(AND(E139=SUM(E140:E141),SUM(E140:E141)=SUM(E143:E146))," ","ОШИБКА В НАЛОЖЕННЫХ")</f>
        <v xml:space="preserve"> </v>
      </c>
    </row>
    <row r="140" spans="1:10" ht="15.75" thickBot="1" x14ac:dyDescent="0.3">
      <c r="A140" s="117" t="s">
        <v>224</v>
      </c>
      <c r="B140" s="116" t="s">
        <v>180</v>
      </c>
      <c r="C140" s="106">
        <v>205</v>
      </c>
      <c r="D140" s="106">
        <v>180</v>
      </c>
      <c r="E140" s="106">
        <v>25</v>
      </c>
      <c r="F140" s="15"/>
      <c r="G140" s="24" t="s">
        <v>224</v>
      </c>
      <c r="H140" s="14" t="str">
        <f t="shared" si="51"/>
        <v xml:space="preserve"> </v>
      </c>
      <c r="I140" s="14" t="str">
        <f t="shared" ref="I140:I141" si="52">IF(C140-E140=D140," ","ОШИБКА")</f>
        <v xml:space="preserve"> </v>
      </c>
      <c r="J140" s="14" t="str">
        <f t="shared" ref="J140:J141" si="53">IF(C140-D140=E140," ","ОШИБКА")</f>
        <v xml:space="preserve"> </v>
      </c>
    </row>
    <row r="141" spans="1:10" ht="24.75" thickBot="1" x14ac:dyDescent="0.3">
      <c r="A141" s="117" t="s">
        <v>225</v>
      </c>
      <c r="B141" s="116" t="s">
        <v>226</v>
      </c>
      <c r="C141" s="106">
        <v>45</v>
      </c>
      <c r="D141" s="106">
        <v>40</v>
      </c>
      <c r="E141" s="106">
        <v>5</v>
      </c>
      <c r="F141" s="15"/>
      <c r="G141" s="24" t="s">
        <v>225</v>
      </c>
      <c r="H141" s="14" t="str">
        <f t="shared" si="51"/>
        <v xml:space="preserve"> </v>
      </c>
      <c r="I141" s="14" t="str">
        <f t="shared" si="52"/>
        <v xml:space="preserve"> </v>
      </c>
      <c r="J141" s="14" t="str">
        <f t="shared" si="53"/>
        <v xml:space="preserve"> </v>
      </c>
    </row>
    <row r="142" spans="1:10" ht="24.75" thickBot="1" x14ac:dyDescent="0.3">
      <c r="A142" s="117"/>
      <c r="B142" s="135" t="s">
        <v>227</v>
      </c>
      <c r="C142" s="106"/>
      <c r="D142" s="106"/>
      <c r="E142" s="106"/>
      <c r="F142" s="15"/>
      <c r="G142" s="24"/>
      <c r="H142"/>
      <c r="I142" s="22"/>
      <c r="J142" s="22"/>
    </row>
    <row r="143" spans="1:10" ht="15.75" thickBot="1" x14ac:dyDescent="0.3">
      <c r="A143" s="117" t="s">
        <v>228</v>
      </c>
      <c r="B143" s="116" t="s">
        <v>229</v>
      </c>
      <c r="C143" s="106"/>
      <c r="D143" s="106"/>
      <c r="E143" s="106"/>
      <c r="F143" s="15"/>
      <c r="G143" s="24" t="s">
        <v>228</v>
      </c>
      <c r="H143" s="14" t="str">
        <f t="shared" si="51"/>
        <v xml:space="preserve"> </v>
      </c>
      <c r="I143" s="14" t="str">
        <f t="shared" ref="I143:I146" si="54">IF(C143-E143=D143," ","ОШИБКА")</f>
        <v xml:space="preserve"> </v>
      </c>
      <c r="J143" s="14" t="str">
        <f t="shared" ref="J143:J146" si="55">IF(C143-D143=E143," ","ОШИБКА")</f>
        <v xml:space="preserve"> </v>
      </c>
    </row>
    <row r="144" spans="1:10" ht="15.75" thickBot="1" x14ac:dyDescent="0.3">
      <c r="A144" s="117" t="s">
        <v>230</v>
      </c>
      <c r="B144" s="116" t="s">
        <v>231</v>
      </c>
      <c r="C144" s="106">
        <v>245</v>
      </c>
      <c r="D144" s="106">
        <v>220</v>
      </c>
      <c r="E144" s="106">
        <v>25</v>
      </c>
      <c r="F144" s="15"/>
      <c r="G144" s="24" t="s">
        <v>230</v>
      </c>
      <c r="H144" s="14" t="str">
        <f t="shared" si="51"/>
        <v xml:space="preserve"> </v>
      </c>
      <c r="I144" s="14" t="str">
        <f t="shared" si="54"/>
        <v xml:space="preserve"> </v>
      </c>
      <c r="J144" s="14" t="str">
        <f t="shared" si="55"/>
        <v xml:space="preserve"> </v>
      </c>
    </row>
    <row r="145" spans="1:10" ht="15.75" thickBot="1" x14ac:dyDescent="0.3">
      <c r="A145" s="117" t="s">
        <v>232</v>
      </c>
      <c r="B145" s="116" t="s">
        <v>233</v>
      </c>
      <c r="C145" s="106"/>
      <c r="D145" s="106"/>
      <c r="E145" s="106"/>
      <c r="F145" s="15"/>
      <c r="G145" s="24" t="s">
        <v>232</v>
      </c>
      <c r="H145" s="14" t="str">
        <f t="shared" si="51"/>
        <v xml:space="preserve"> </v>
      </c>
      <c r="I145" s="14" t="str">
        <f t="shared" si="54"/>
        <v xml:space="preserve"> </v>
      </c>
      <c r="J145" s="14" t="str">
        <f t="shared" si="55"/>
        <v xml:space="preserve"> </v>
      </c>
    </row>
    <row r="146" spans="1:10" ht="15.75" thickBot="1" x14ac:dyDescent="0.3">
      <c r="A146" s="117" t="s">
        <v>234</v>
      </c>
      <c r="B146" s="116" t="s">
        <v>235</v>
      </c>
      <c r="C146" s="106">
        <v>5</v>
      </c>
      <c r="D146" s="106"/>
      <c r="E146" s="106">
        <v>5</v>
      </c>
      <c r="F146" s="15"/>
      <c r="G146" s="24" t="s">
        <v>234</v>
      </c>
      <c r="H146" s="14" t="str">
        <f t="shared" si="51"/>
        <v xml:space="preserve"> </v>
      </c>
      <c r="I146" s="14" t="str">
        <f t="shared" si="54"/>
        <v xml:space="preserve"> </v>
      </c>
      <c r="J146" s="14" t="str">
        <f t="shared" si="55"/>
        <v xml:space="preserve"> </v>
      </c>
    </row>
    <row r="147" spans="1:10" ht="24.75" thickBot="1" x14ac:dyDescent="0.3">
      <c r="A147" s="107" t="s">
        <v>516</v>
      </c>
      <c r="B147" s="108" t="s">
        <v>236</v>
      </c>
      <c r="C147" s="110">
        <v>250</v>
      </c>
      <c r="D147" s="110">
        <v>220</v>
      </c>
      <c r="E147" s="110">
        <v>30</v>
      </c>
      <c r="F147" s="15"/>
      <c r="G147" s="16">
        <v>35</v>
      </c>
      <c r="H147" s="14" t="str">
        <f t="shared" si="51"/>
        <v xml:space="preserve"> </v>
      </c>
      <c r="I147" s="14" t="str">
        <f>IF(D147=SUM(D148:D151)," ","ОШИБКА")</f>
        <v xml:space="preserve"> </v>
      </c>
      <c r="J147" s="14" t="str">
        <f>IF(E147=SUM(E148:E151)," ","ОШИБКА")</f>
        <v xml:space="preserve"> </v>
      </c>
    </row>
    <row r="148" spans="1:10" ht="15.75" thickBot="1" x14ac:dyDescent="0.3">
      <c r="A148" s="117" t="s">
        <v>237</v>
      </c>
      <c r="B148" s="116" t="s">
        <v>216</v>
      </c>
      <c r="C148" s="106"/>
      <c r="D148" s="106"/>
      <c r="E148" s="106"/>
      <c r="F148" s="15"/>
      <c r="G148" s="24" t="s">
        <v>237</v>
      </c>
      <c r="H148" s="14" t="str">
        <f t="shared" si="51"/>
        <v xml:space="preserve"> </v>
      </c>
      <c r="I148" s="33" t="str">
        <f>IF(AND((D147-SUM(D149:D151))=D148,(C148-E148=D148))," ","ОШИБКА")</f>
        <v xml:space="preserve"> </v>
      </c>
      <c r="J148" s="33" t="str">
        <f>IF(AND((E147-SUM(E149:E151))=E148,(C148-D148=E148))," ","ОШИБКА")</f>
        <v xml:space="preserve"> </v>
      </c>
    </row>
    <row r="149" spans="1:10" ht="15.75" thickBot="1" x14ac:dyDescent="0.3">
      <c r="A149" s="117" t="s">
        <v>238</v>
      </c>
      <c r="B149" s="116" t="s">
        <v>218</v>
      </c>
      <c r="C149" s="106">
        <v>245</v>
      </c>
      <c r="D149" s="106">
        <v>220</v>
      </c>
      <c r="E149" s="106">
        <v>25</v>
      </c>
      <c r="F149" s="15"/>
      <c r="G149" s="24" t="s">
        <v>238</v>
      </c>
      <c r="H149" s="14" t="str">
        <f t="shared" si="51"/>
        <v xml:space="preserve"> </v>
      </c>
      <c r="I149" s="33" t="str">
        <f>IF(AND((D147-SUM(D148,D150:D151))=D149,(C149-E149=D149))," ","ОШИБКА")</f>
        <v xml:space="preserve"> </v>
      </c>
      <c r="J149" s="33" t="str">
        <f>IF(AND((E147-SUM(E148,E150:E151))=E149,(C149-D149=E149))," ","ОШИБКА")</f>
        <v xml:space="preserve"> </v>
      </c>
    </row>
    <row r="150" spans="1:10" ht="15.75" thickBot="1" x14ac:dyDescent="0.3">
      <c r="A150" s="117" t="s">
        <v>239</v>
      </c>
      <c r="B150" s="116" t="s">
        <v>220</v>
      </c>
      <c r="C150" s="106"/>
      <c r="D150" s="106"/>
      <c r="E150" s="106"/>
      <c r="F150" s="15"/>
      <c r="G150" s="24" t="s">
        <v>239</v>
      </c>
      <c r="H150" s="14" t="str">
        <f t="shared" si="51"/>
        <v xml:space="preserve"> </v>
      </c>
      <c r="I150" s="33" t="str">
        <f>IF(AND((D147-SUM(D148:D149,D151))=D150,(C150-E150=D150))," ","ОШИБКА")</f>
        <v xml:space="preserve"> </v>
      </c>
      <c r="J150" s="33" t="str">
        <f>IF(AND((E147-SUM(E148:E149,E151))=E150,(C150-D150=E150))," ","ОШИБКА")</f>
        <v xml:space="preserve"> </v>
      </c>
    </row>
    <row r="151" spans="1:10" ht="15.75" thickBot="1" x14ac:dyDescent="0.3">
      <c r="A151" s="117" t="s">
        <v>240</v>
      </c>
      <c r="B151" s="116" t="s">
        <v>222</v>
      </c>
      <c r="C151" s="106">
        <v>5</v>
      </c>
      <c r="D151" s="106"/>
      <c r="E151" s="106">
        <v>5</v>
      </c>
      <c r="F151" s="15"/>
      <c r="G151" s="24" t="s">
        <v>240</v>
      </c>
      <c r="H151" s="14" t="str">
        <f t="shared" si="51"/>
        <v xml:space="preserve"> </v>
      </c>
      <c r="I151" s="33" t="str">
        <f>IF(AND((D147-SUM(D148:D150))=D151,(C151-E151=D151))," ","ОШИБКА")</f>
        <v xml:space="preserve"> </v>
      </c>
      <c r="J151" s="33" t="str">
        <f>IF(AND((E147-SUM(E148:E150))=E151,(C151-D151=E151))," ","ОШИБКА")</f>
        <v xml:space="preserve"> </v>
      </c>
    </row>
    <row r="152" spans="1:10" ht="36.75" thickBot="1" x14ac:dyDescent="0.3">
      <c r="A152" s="107" t="s">
        <v>517</v>
      </c>
      <c r="B152" s="108" t="s">
        <v>241</v>
      </c>
      <c r="C152" s="110">
        <v>14</v>
      </c>
      <c r="D152" s="110">
        <v>11</v>
      </c>
      <c r="E152" s="110">
        <v>3</v>
      </c>
      <c r="F152" s="15"/>
      <c r="G152" s="16">
        <v>36</v>
      </c>
      <c r="H152" s="14" t="str">
        <f t="shared" si="51"/>
        <v xml:space="preserve"> </v>
      </c>
      <c r="I152" s="14" t="str">
        <f>IF(AND(SUM(D153:D154)=SUM(D155:D157),(SUM(D153,D154)=D152),SUM(D159:D160)=SUM(D155:D157))," ","ОШИБКА")</f>
        <v xml:space="preserve"> </v>
      </c>
      <c r="J152" s="14" t="str">
        <f>IF(AND(SUM(E153:E154)=SUM(E155:E157),(SUM(E153,E154)=E152),SUM(E159:E160)=SUM(E155:E157))," ","ОШИБКА")</f>
        <v xml:space="preserve"> </v>
      </c>
    </row>
    <row r="153" spans="1:10" ht="15.75" thickBot="1" x14ac:dyDescent="0.3">
      <c r="A153" s="122" t="s">
        <v>242</v>
      </c>
      <c r="B153" s="112" t="s">
        <v>180</v>
      </c>
      <c r="C153" s="106">
        <v>12</v>
      </c>
      <c r="D153" s="106">
        <v>10</v>
      </c>
      <c r="E153" s="106">
        <v>2</v>
      </c>
      <c r="F153" s="15"/>
      <c r="G153" s="29" t="s">
        <v>242</v>
      </c>
      <c r="H153" s="14" t="str">
        <f t="shared" si="51"/>
        <v xml:space="preserve"> </v>
      </c>
      <c r="I153" s="33" t="str">
        <f>IF(AND((D152-D154=D153),(C153-E153=D153))," ","ОШИБКА")</f>
        <v xml:space="preserve"> </v>
      </c>
      <c r="J153" s="33" t="str">
        <f>IF(AND((E152-E154=E153),(C153-D153=E153))," ","ОШИБКА")</f>
        <v xml:space="preserve"> </v>
      </c>
    </row>
    <row r="154" spans="1:10" ht="24.75" thickBot="1" x14ac:dyDescent="0.3">
      <c r="A154" s="122" t="s">
        <v>243</v>
      </c>
      <c r="B154" s="112" t="s">
        <v>226</v>
      </c>
      <c r="C154" s="106">
        <v>2</v>
      </c>
      <c r="D154" s="106">
        <v>1</v>
      </c>
      <c r="E154" s="106">
        <v>1</v>
      </c>
      <c r="F154" s="15"/>
      <c r="G154" s="29" t="s">
        <v>243</v>
      </c>
      <c r="H154" s="14" t="str">
        <f t="shared" si="51"/>
        <v xml:space="preserve"> </v>
      </c>
      <c r="I154" s="33" t="str">
        <f>IF(AND((D152-D153=D154),(C154-E154=D154))," ","ОШИБКА")</f>
        <v xml:space="preserve"> </v>
      </c>
      <c r="J154" s="33" t="str">
        <f>IF(AND((E152-E153=E154),(C154-D154=E154))," ","ОШИБКА")</f>
        <v xml:space="preserve"> </v>
      </c>
    </row>
    <row r="155" spans="1:10" ht="15.75" thickBot="1" x14ac:dyDescent="0.3">
      <c r="A155" s="122" t="s">
        <v>244</v>
      </c>
      <c r="B155" s="112" t="s">
        <v>245</v>
      </c>
      <c r="C155" s="134"/>
      <c r="D155" s="134"/>
      <c r="E155" s="134"/>
      <c r="F155" s="15"/>
      <c r="G155" s="29" t="s">
        <v>244</v>
      </c>
      <c r="H155" s="14" t="str">
        <f t="shared" si="51"/>
        <v xml:space="preserve"> </v>
      </c>
      <c r="I155" s="14" t="str">
        <f>IF(AND(D155=D152-SUM(D156:D157),C155-E155=D155)," ","ОШИБКА")</f>
        <v xml:space="preserve"> </v>
      </c>
      <c r="J155" s="14" t="str">
        <f>IF(AND(E155=E152-SUM(E156:E157),C155-D155=E155)," ","ОШИБКА")</f>
        <v xml:space="preserve"> </v>
      </c>
    </row>
    <row r="156" spans="1:10" ht="15.75" thickBot="1" x14ac:dyDescent="0.3">
      <c r="A156" s="122" t="s">
        <v>246</v>
      </c>
      <c r="B156" s="112" t="s">
        <v>247</v>
      </c>
      <c r="C156" s="134"/>
      <c r="D156" s="134"/>
      <c r="E156" s="134"/>
      <c r="F156" s="15"/>
      <c r="G156" s="29" t="s">
        <v>246</v>
      </c>
      <c r="H156" s="14" t="str">
        <f t="shared" si="51"/>
        <v xml:space="preserve"> </v>
      </c>
      <c r="I156" s="14" t="str">
        <f>IF(AND(E156=E152-SUM(E155,E157),C156-E156=D156)," ","ОШИБКА")</f>
        <v xml:space="preserve"> </v>
      </c>
      <c r="J156" s="14" t="str">
        <f>IF(AND(D156=D152-SUM(D155,D157),C156-D156=E156)," ","ОШИБКА")</f>
        <v xml:space="preserve"> </v>
      </c>
    </row>
    <row r="157" spans="1:10" ht="24.75" thickBot="1" x14ac:dyDescent="0.3">
      <c r="A157" s="122" t="s">
        <v>248</v>
      </c>
      <c r="B157" s="112" t="s">
        <v>249</v>
      </c>
      <c r="C157" s="134">
        <v>14</v>
      </c>
      <c r="D157" s="134">
        <v>11</v>
      </c>
      <c r="E157" s="134">
        <v>3</v>
      </c>
      <c r="F157" s="15"/>
      <c r="G157" s="29" t="s">
        <v>248</v>
      </c>
      <c r="H157" s="14" t="str">
        <f t="shared" si="51"/>
        <v xml:space="preserve"> </v>
      </c>
      <c r="I157" s="14" t="str">
        <f>IF(AND(D157=D152-SUM(D155:D156),C157-E157=D157)," ","ОШИБКА")</f>
        <v xml:space="preserve"> </v>
      </c>
      <c r="J157" s="14" t="str">
        <f>IF(AND(E157=E152-SUM(E155:E156),C157-D157=E157)," ","ОШИБКА")</f>
        <v xml:space="preserve"> </v>
      </c>
    </row>
    <row r="158" spans="1:10" ht="24.75" thickBot="1" x14ac:dyDescent="0.3">
      <c r="A158" s="122"/>
      <c r="B158" s="130" t="s">
        <v>250</v>
      </c>
      <c r="C158" s="106"/>
      <c r="D158" s="106"/>
      <c r="E158" s="106"/>
      <c r="F158" s="15"/>
      <c r="G158" s="29"/>
      <c r="H158"/>
      <c r="I158" s="22"/>
      <c r="J158" s="22"/>
    </row>
    <row r="159" spans="1:10" ht="15.75" thickBot="1" x14ac:dyDescent="0.3">
      <c r="A159" s="122" t="s">
        <v>251</v>
      </c>
      <c r="B159" s="112" t="s">
        <v>252</v>
      </c>
      <c r="C159" s="106">
        <v>12</v>
      </c>
      <c r="D159" s="106">
        <v>9</v>
      </c>
      <c r="E159" s="106">
        <v>3</v>
      </c>
      <c r="F159" s="15"/>
      <c r="G159" s="29" t="s">
        <v>251</v>
      </c>
      <c r="H159" s="14" t="str">
        <f t="shared" si="51"/>
        <v xml:space="preserve"> </v>
      </c>
      <c r="I159" s="22" t="str">
        <f>IF(SUM(D153:D154)=SUM(D159:D160)," ","ОШИБКА ")</f>
        <v xml:space="preserve"> </v>
      </c>
      <c r="J159" s="22" t="str">
        <f>IF(SUM(E153:E154)=SUM(E159:E160)," ","ОШИБКА ")</f>
        <v xml:space="preserve"> </v>
      </c>
    </row>
    <row r="160" spans="1:10" ht="23.25" customHeight="1" thickBot="1" x14ac:dyDescent="0.3">
      <c r="A160" s="122" t="s">
        <v>253</v>
      </c>
      <c r="B160" s="112" t="s">
        <v>254</v>
      </c>
      <c r="C160" s="106">
        <v>2</v>
      </c>
      <c r="D160" s="106">
        <v>2</v>
      </c>
      <c r="E160" s="106" t="s">
        <v>465</v>
      </c>
      <c r="F160" s="15"/>
      <c r="G160" s="29" t="s">
        <v>253</v>
      </c>
      <c r="H160" s="14" t="str">
        <f t="shared" si="51"/>
        <v xml:space="preserve"> </v>
      </c>
      <c r="I160" s="22" t="str">
        <f>IF(SUM(D153:D154)=SUM(D159:D160)," ","ОШИБКА ")</f>
        <v xml:space="preserve"> </v>
      </c>
      <c r="J160" s="22" t="str">
        <f>IF(SUM(E153:E154)=SUM(E159:E160)," ","ОШИБКА ")</f>
        <v xml:space="preserve"> </v>
      </c>
    </row>
    <row r="161" spans="1:10" ht="33.75" customHeight="1" thickBot="1" x14ac:dyDescent="0.3">
      <c r="A161" s="107" t="s">
        <v>518</v>
      </c>
      <c r="B161" s="108" t="s">
        <v>255</v>
      </c>
      <c r="C161" s="110">
        <v>13</v>
      </c>
      <c r="D161" s="110">
        <v>10</v>
      </c>
      <c r="E161" s="110">
        <v>3</v>
      </c>
      <c r="F161" s="15"/>
      <c r="G161" s="16">
        <v>37</v>
      </c>
      <c r="H161" s="14" t="str">
        <f>IF(AND(C161&lt;&gt;0,C161=SUM(D161,E161),C161=(SUM(C182,C216)))," ","МОЖЕТ БЫТЬ ОШИБКА")</f>
        <v xml:space="preserve"> </v>
      </c>
      <c r="I161" s="14" t="str">
        <f>IF(AND((C161-E161=D161),(D161&gt;=D162),D161=(SUM(D182,D216)))," ","ОШИБКА")</f>
        <v xml:space="preserve"> </v>
      </c>
      <c r="J161" s="14" t="str">
        <f>IF(AND((C161-D161=E161),(E161&gt;=E162),(E161=SUM(E182,E216)))," ","МОЖЕТ БЫТЬ ОШИБКА")</f>
        <v xml:space="preserve"> </v>
      </c>
    </row>
    <row r="162" spans="1:10" ht="24.75" thickBot="1" x14ac:dyDescent="0.3">
      <c r="A162" s="117" t="s">
        <v>256</v>
      </c>
      <c r="B162" s="116" t="s">
        <v>257</v>
      </c>
      <c r="C162" s="106">
        <v>8</v>
      </c>
      <c r="D162" s="106">
        <v>6</v>
      </c>
      <c r="E162" s="106">
        <v>2</v>
      </c>
      <c r="F162" s="15"/>
      <c r="G162" s="24" t="s">
        <v>256</v>
      </c>
      <c r="H162" s="14" t="str">
        <f>IF(AND(C162&lt;&gt;0,C162=SUM(D162,E162))," ","ОШИБКА")</f>
        <v xml:space="preserve"> </v>
      </c>
      <c r="I162" s="14" t="str">
        <f t="shared" ref="I162" si="56">IF(C162-E162=D162," ","ОШИБКА")</f>
        <v xml:space="preserve"> </v>
      </c>
      <c r="J162" s="14" t="str">
        <f t="shared" ref="J162" si="57">IF(C162-D162=E162," ","ОШИБКА")</f>
        <v xml:space="preserve"> </v>
      </c>
    </row>
    <row r="163" spans="1:10" ht="36.75" thickBot="1" x14ac:dyDescent="0.3">
      <c r="A163" s="107" t="s">
        <v>519</v>
      </c>
      <c r="B163" s="108" t="s">
        <v>258</v>
      </c>
      <c r="C163" s="110">
        <v>7</v>
      </c>
      <c r="D163" s="14" t="s">
        <v>259</v>
      </c>
      <c r="E163" s="14" t="s">
        <v>259</v>
      </c>
      <c r="F163" s="15"/>
      <c r="G163" s="16">
        <v>38</v>
      </c>
      <c r="H163" s="14" t="str">
        <f>IF(OR(AND(D163&lt;&gt;"-",E163&lt;&gt;"-"),C163=0),"ОШИБКА"," ")</f>
        <v xml:space="preserve"> </v>
      </c>
      <c r="I163" s="14" t="s">
        <v>259</v>
      </c>
      <c r="J163" s="14" t="s">
        <v>259</v>
      </c>
    </row>
    <row r="164" spans="1:10" ht="36.75" thickBot="1" x14ac:dyDescent="0.3">
      <c r="A164" s="117" t="s">
        <v>260</v>
      </c>
      <c r="B164" s="116" t="s">
        <v>520</v>
      </c>
      <c r="C164" s="106">
        <v>6</v>
      </c>
      <c r="D164" s="22" t="s">
        <v>259</v>
      </c>
      <c r="E164" s="22" t="s">
        <v>259</v>
      </c>
      <c r="F164" s="15"/>
      <c r="G164" s="24" t="s">
        <v>260</v>
      </c>
      <c r="H164" s="14" t="str">
        <f>IF(OR(AND(D164&lt;&gt;"-",E164&lt;&gt;"-"),C164=0),"МОЖЕТ БЫТЬ ОШИБКА"," ")</f>
        <v xml:space="preserve"> </v>
      </c>
      <c r="I164" s="22" t="s">
        <v>259</v>
      </c>
      <c r="J164" s="22" t="s">
        <v>259</v>
      </c>
    </row>
    <row r="165" spans="1:10" ht="36.75" thickBot="1" x14ac:dyDescent="0.3">
      <c r="A165" s="107" t="s">
        <v>521</v>
      </c>
      <c r="B165" s="108" t="s">
        <v>262</v>
      </c>
      <c r="C165" s="110"/>
      <c r="D165" s="110"/>
      <c r="E165" s="110"/>
      <c r="F165" s="15"/>
      <c r="G165" s="16">
        <v>39</v>
      </c>
      <c r="H165" s="14"/>
      <c r="I165" s="14" t="str">
        <f>IF((SUM(D166:D168)=D165)," ","ОШИБКА")</f>
        <v xml:space="preserve"> </v>
      </c>
      <c r="J165" s="14" t="str">
        <f>IF((SUM(E166:E168)=E165)," ","ОШИБКА")</f>
        <v xml:space="preserve"> </v>
      </c>
    </row>
    <row r="166" spans="1:10" ht="15.75" thickBot="1" x14ac:dyDescent="0.3">
      <c r="A166" s="117" t="s">
        <v>263</v>
      </c>
      <c r="B166" s="116" t="s">
        <v>264</v>
      </c>
      <c r="C166" s="106"/>
      <c r="D166" s="106"/>
      <c r="E166" s="106"/>
      <c r="F166" s="15"/>
      <c r="G166" s="24" t="s">
        <v>263</v>
      </c>
      <c r="H166" s="14" t="str">
        <f t="shared" ref="H166:H176" si="58">IF(C166=SUM(D166,E166)," ","ОШИБКА")</f>
        <v xml:space="preserve"> </v>
      </c>
      <c r="I166" s="33" t="str">
        <f>IF(AND((D165-SUM(D167:D168))=D166,(C166-E166=D166))," ","ОШИБКА")</f>
        <v xml:space="preserve"> </v>
      </c>
      <c r="J166" s="33" t="str">
        <f>IF(AND((E165-SUM(E167:E168))=E166,(C166-D166=E166))," ","ОШИБКА")</f>
        <v xml:space="preserve"> </v>
      </c>
    </row>
    <row r="167" spans="1:10" ht="15.75" thickBot="1" x14ac:dyDescent="0.3">
      <c r="A167" s="117" t="s">
        <v>265</v>
      </c>
      <c r="B167" s="116" t="s">
        <v>266</v>
      </c>
      <c r="C167" s="106"/>
      <c r="D167" s="106"/>
      <c r="E167" s="106"/>
      <c r="F167" s="15"/>
      <c r="G167" s="24" t="s">
        <v>265</v>
      </c>
      <c r="H167" s="14" t="str">
        <f t="shared" si="58"/>
        <v xml:space="preserve"> </v>
      </c>
      <c r="I167" s="33" t="str">
        <f>IF(AND((D165-SUM(D166:D168))=D167,(C167-E167=D167))," ","ОШИБКА")</f>
        <v xml:space="preserve"> </v>
      </c>
      <c r="J167" s="33" t="str">
        <f>IF(AND((E165-SUM(E166:E168))=E167,(C167-D167=E167))," ","ОШИБКА")</f>
        <v xml:space="preserve"> </v>
      </c>
    </row>
    <row r="168" spans="1:10" ht="24.75" thickBot="1" x14ac:dyDescent="0.3">
      <c r="A168" s="117" t="s">
        <v>267</v>
      </c>
      <c r="B168" s="116" t="s">
        <v>268</v>
      </c>
      <c r="C168" s="106"/>
      <c r="D168" s="106"/>
      <c r="E168" s="106"/>
      <c r="F168" s="15"/>
      <c r="G168" s="24" t="s">
        <v>267</v>
      </c>
      <c r="H168" s="14" t="str">
        <f t="shared" si="58"/>
        <v xml:space="preserve"> </v>
      </c>
      <c r="I168" s="33" t="str">
        <f>IF(AND((D165-SUM(D166:D167))=D168,(C168-E168=D168))," ","ОШИБКА")</f>
        <v xml:space="preserve"> </v>
      </c>
      <c r="J168" s="33" t="str">
        <f>IF(AND((E165-SUM(E166:E167))=E168,(C168-D168=E168))," ","ОШИБКА")</f>
        <v xml:space="preserve"> </v>
      </c>
    </row>
    <row r="169" spans="1:10" ht="24.75" thickBot="1" x14ac:dyDescent="0.3">
      <c r="A169" s="107" t="s">
        <v>522</v>
      </c>
      <c r="B169" s="108" t="s">
        <v>269</v>
      </c>
      <c r="C169" s="110"/>
      <c r="D169" s="110"/>
      <c r="E169" s="110"/>
      <c r="F169" s="15"/>
      <c r="G169" s="16">
        <v>40</v>
      </c>
      <c r="H169" s="14" t="str">
        <f>IF(AND((C169=C126),C169=SUM(D169,E169))," ","ОШИБКА")</f>
        <v xml:space="preserve"> </v>
      </c>
      <c r="I169" s="14" t="str">
        <f>IF(AND((D169=D126),(C169-E169=D169),(D169&gt;=D170))," ","МОЖЕТ БЫТЬ ОШИБКА")</f>
        <v xml:space="preserve"> </v>
      </c>
      <c r="J169" s="14" t="str">
        <f>IF(AND((E169=E126),(C169-D169=E169),(E169&gt;=E170))," ","МОЖЕТ БЫТЬ ОШИБКА")</f>
        <v xml:space="preserve"> </v>
      </c>
    </row>
    <row r="170" spans="1:10" ht="24.75" thickBot="1" x14ac:dyDescent="0.3">
      <c r="A170" s="122" t="s">
        <v>270</v>
      </c>
      <c r="B170" s="112" t="s">
        <v>271</v>
      </c>
      <c r="C170" s="136"/>
      <c r="D170" s="136"/>
      <c r="E170" s="136"/>
      <c r="F170" s="15"/>
      <c r="G170" s="29" t="s">
        <v>270</v>
      </c>
      <c r="H170" s="14" t="str">
        <f t="shared" si="58"/>
        <v xml:space="preserve"> </v>
      </c>
      <c r="I170" s="14" t="str">
        <f t="shared" ref="I170:I171" si="59">IF(C170-E170=D170," ","ОШИБКА")</f>
        <v xml:space="preserve"> </v>
      </c>
      <c r="J170" s="14" t="str">
        <f t="shared" ref="J170:J171" si="60">IF(C170-D170=E170," ","ОШИБКА")</f>
        <v xml:space="preserve"> </v>
      </c>
    </row>
    <row r="171" spans="1:10" ht="36.75" thickBot="1" x14ac:dyDescent="0.3">
      <c r="A171" s="107" t="s">
        <v>523</v>
      </c>
      <c r="B171" s="108" t="s">
        <v>272</v>
      </c>
      <c r="C171" s="110"/>
      <c r="D171" s="110"/>
      <c r="E171" s="110"/>
      <c r="F171" s="15"/>
      <c r="G171" s="16">
        <v>41</v>
      </c>
      <c r="H171" s="14" t="str">
        <f t="shared" si="58"/>
        <v xml:space="preserve"> </v>
      </c>
      <c r="I171" s="14" t="str">
        <f t="shared" si="59"/>
        <v xml:space="preserve"> </v>
      </c>
      <c r="J171" s="14" t="str">
        <f t="shared" si="60"/>
        <v xml:space="preserve"> </v>
      </c>
    </row>
    <row r="172" spans="1:10" ht="48.75" thickBot="1" x14ac:dyDescent="0.3">
      <c r="A172" s="107" t="s">
        <v>524</v>
      </c>
      <c r="B172" s="108" t="s">
        <v>273</v>
      </c>
      <c r="C172" s="110"/>
      <c r="D172" s="110"/>
      <c r="E172" s="110"/>
      <c r="F172" s="15"/>
      <c r="G172" s="16">
        <v>42</v>
      </c>
      <c r="H172" s="14" t="str">
        <f t="shared" si="58"/>
        <v xml:space="preserve"> </v>
      </c>
      <c r="I172" s="14" t="str">
        <f>IF(AND((C172-E172=D172),(D172&gt;=D173))," ","ОШИБКА")</f>
        <v xml:space="preserve"> </v>
      </c>
      <c r="J172" s="14" t="str">
        <f>IF(AND((C172-D172=E172),(E172&gt;=E173))," ","ОШИБКА")</f>
        <v xml:space="preserve"> </v>
      </c>
    </row>
    <row r="173" spans="1:10" ht="48.75" thickBot="1" x14ac:dyDescent="0.3">
      <c r="A173" s="117" t="s">
        <v>274</v>
      </c>
      <c r="B173" s="116" t="s">
        <v>275</v>
      </c>
      <c r="C173" s="106"/>
      <c r="D173" s="106"/>
      <c r="E173" s="106"/>
      <c r="F173" s="15"/>
      <c r="G173" s="24" t="s">
        <v>274</v>
      </c>
      <c r="H173" s="14" t="str">
        <f t="shared" si="58"/>
        <v xml:space="preserve"> </v>
      </c>
      <c r="I173" s="14" t="str">
        <f t="shared" ref="I173:I174" si="61">IF(C173-E173=D173," ","ОШИБКА")</f>
        <v xml:space="preserve"> </v>
      </c>
      <c r="J173" s="14" t="str">
        <f t="shared" ref="J173:J174" si="62">IF(C173-D173=E173," ","ОШИБКА")</f>
        <v xml:space="preserve"> </v>
      </c>
    </row>
    <row r="174" spans="1:10" ht="48.75" thickBot="1" x14ac:dyDescent="0.3">
      <c r="A174" s="107" t="s">
        <v>525</v>
      </c>
      <c r="B174" s="108" t="s">
        <v>276</v>
      </c>
      <c r="C174" s="110"/>
      <c r="D174" s="110"/>
      <c r="E174" s="110"/>
      <c r="F174" s="15"/>
      <c r="G174" s="16">
        <v>43</v>
      </c>
      <c r="H174" s="14" t="str">
        <f t="shared" si="58"/>
        <v xml:space="preserve"> </v>
      </c>
      <c r="I174" s="14" t="str">
        <f t="shared" si="61"/>
        <v xml:space="preserve"> </v>
      </c>
      <c r="J174" s="14" t="str">
        <f t="shared" si="62"/>
        <v xml:space="preserve"> </v>
      </c>
    </row>
    <row r="175" spans="1:10" ht="36.75" thickBot="1" x14ac:dyDescent="0.3">
      <c r="A175" s="107" t="s">
        <v>526</v>
      </c>
      <c r="B175" s="108" t="s">
        <v>277</v>
      </c>
      <c r="C175" s="110"/>
      <c r="D175" s="110"/>
      <c r="E175" s="110"/>
      <c r="F175" s="15"/>
      <c r="G175" s="16">
        <v>44</v>
      </c>
      <c r="H175" s="14" t="str">
        <f t="shared" si="58"/>
        <v xml:space="preserve"> </v>
      </c>
      <c r="I175" s="14" t="str">
        <f>IF(AND((C175-E175=D175),(D175&gt;=D176))," ","ОШИБКА")</f>
        <v xml:space="preserve"> </v>
      </c>
      <c r="J175" s="14" t="str">
        <f>IF(AND((C175-D175=E175),(E175&gt;=E176))," ","ОШИБКА")</f>
        <v xml:space="preserve"> </v>
      </c>
    </row>
    <row r="176" spans="1:10" ht="36.75" thickBot="1" x14ac:dyDescent="0.3">
      <c r="A176" s="117" t="s">
        <v>278</v>
      </c>
      <c r="B176" s="116" t="s">
        <v>279</v>
      </c>
      <c r="C176" s="106"/>
      <c r="D176" s="106"/>
      <c r="E176" s="106"/>
      <c r="F176" s="15"/>
      <c r="G176" s="24" t="s">
        <v>278</v>
      </c>
      <c r="H176" s="14" t="str">
        <f t="shared" si="58"/>
        <v xml:space="preserve"> </v>
      </c>
      <c r="I176" s="14" t="str">
        <f t="shared" ref="I176" si="63">IF(C176-E176=D176," ","ОШИБКА")</f>
        <v xml:space="preserve"> </v>
      </c>
      <c r="J176" s="14" t="str">
        <f t="shared" ref="J176" si="64">IF(C176-D176=E176," ","ОШИБКА")</f>
        <v xml:space="preserve"> </v>
      </c>
    </row>
    <row r="177" spans="1:10" ht="36.75" thickBot="1" x14ac:dyDescent="0.3">
      <c r="A177" s="107" t="s">
        <v>527</v>
      </c>
      <c r="B177" s="108" t="s">
        <v>280</v>
      </c>
      <c r="C177" s="110">
        <v>1</v>
      </c>
      <c r="D177" s="14" t="s">
        <v>259</v>
      </c>
      <c r="E177" s="14" t="s">
        <v>259</v>
      </c>
      <c r="F177" s="15"/>
      <c r="G177" s="16">
        <v>45</v>
      </c>
      <c r="H177" s="14" t="str">
        <f>IF(OR(AND(D177&lt;&gt;"-",E177&lt;&gt;"-"),C177=0),"ОШИБКА"," ")</f>
        <v xml:space="preserve"> </v>
      </c>
      <c r="I177" s="14" t="s">
        <v>259</v>
      </c>
      <c r="J177" s="14" t="s">
        <v>259</v>
      </c>
    </row>
    <row r="178" spans="1:10" ht="15.75" thickBot="1" x14ac:dyDescent="0.3">
      <c r="A178" s="117" t="s">
        <v>281</v>
      </c>
      <c r="B178" s="116" t="s">
        <v>282</v>
      </c>
      <c r="C178" s="106">
        <v>1</v>
      </c>
      <c r="D178" s="22" t="s">
        <v>259</v>
      </c>
      <c r="E178" s="22" t="s">
        <v>259</v>
      </c>
      <c r="F178" s="15"/>
      <c r="G178" s="24" t="s">
        <v>281</v>
      </c>
      <c r="H178" s="14" t="str">
        <f>IF(OR(AND(D178&lt;&gt;"-",E178&lt;&gt;"-"),C178=0),"ОШИБКА"," ")</f>
        <v xml:space="preserve"> </v>
      </c>
      <c r="I178" s="22" t="s">
        <v>259</v>
      </c>
      <c r="J178" s="22" t="s">
        <v>259</v>
      </c>
    </row>
    <row r="179" spans="1:10" ht="15.75" thickBot="1" x14ac:dyDescent="0.3">
      <c r="A179" s="117" t="s">
        <v>283</v>
      </c>
      <c r="B179" s="116" t="s">
        <v>284</v>
      </c>
      <c r="C179" s="106"/>
      <c r="D179" s="22" t="s">
        <v>259</v>
      </c>
      <c r="E179" s="22" t="s">
        <v>259</v>
      </c>
      <c r="F179" s="15"/>
      <c r="G179" s="24" t="s">
        <v>283</v>
      </c>
      <c r="H179" s="14" t="str">
        <f>IF(OR(D179&lt;&gt;"-",E179&lt;&gt;"-"),"ОШИБКА"," ")</f>
        <v xml:space="preserve"> </v>
      </c>
      <c r="I179" s="22" t="s">
        <v>259</v>
      </c>
      <c r="J179" s="22" t="s">
        <v>259</v>
      </c>
    </row>
    <row r="180" spans="1:10" ht="24.75" thickBot="1" x14ac:dyDescent="0.3">
      <c r="A180" s="137" t="s">
        <v>528</v>
      </c>
      <c r="B180" s="108" t="s">
        <v>285</v>
      </c>
      <c r="C180" s="109">
        <v>5</v>
      </c>
      <c r="D180" s="14" t="s">
        <v>259</v>
      </c>
      <c r="E180" s="14" t="s">
        <v>259</v>
      </c>
      <c r="F180" s="15"/>
      <c r="G180" s="36">
        <v>46</v>
      </c>
      <c r="H180" s="14" t="str">
        <f>IF(OR(AND(D180&lt;&gt;"-",E180&lt;&gt;"-"),C180=0),"ОШИБКА"," ")</f>
        <v xml:space="preserve"> </v>
      </c>
      <c r="I180" s="14" t="s">
        <v>259</v>
      </c>
      <c r="J180" s="14" t="s">
        <v>259</v>
      </c>
    </row>
    <row r="181" spans="1:10" ht="24.75" thickBot="1" x14ac:dyDescent="0.3">
      <c r="A181" s="137" t="s">
        <v>286</v>
      </c>
      <c r="B181" s="108" t="s">
        <v>287</v>
      </c>
      <c r="C181" s="109"/>
      <c r="D181" s="14" t="s">
        <v>259</v>
      </c>
      <c r="E181" s="14" t="s">
        <v>259</v>
      </c>
      <c r="F181" s="15"/>
      <c r="G181" s="36" t="s">
        <v>286</v>
      </c>
      <c r="H181" s="14" t="str">
        <f>IF(OR(D181&lt;&gt;"-",E181&lt;&gt;"-",C181&lt;&gt;0),"Может быть ОШИБКА"," ")</f>
        <v xml:space="preserve"> </v>
      </c>
      <c r="I181" s="14" t="s">
        <v>259</v>
      </c>
      <c r="J181" s="14" t="s">
        <v>259</v>
      </c>
    </row>
    <row r="182" spans="1:10" ht="36.75" thickBot="1" x14ac:dyDescent="0.3">
      <c r="A182" s="137" t="s">
        <v>529</v>
      </c>
      <c r="B182" s="108" t="s">
        <v>288</v>
      </c>
      <c r="C182" s="109">
        <v>8</v>
      </c>
      <c r="D182" s="109">
        <v>7</v>
      </c>
      <c r="E182" s="109">
        <v>1</v>
      </c>
      <c r="F182" s="15"/>
      <c r="G182" s="36">
        <v>47</v>
      </c>
      <c r="H182" s="14" t="str">
        <f>IF(AND(C182&lt;&gt;0,C182=SUM(D182,E182))," ","ОШИБКА")</f>
        <v xml:space="preserve"> </v>
      </c>
      <c r="I182" s="14" t="str">
        <f>IF((SUM(D183:D195,D214)=D182)," ","ОШИБКА")</f>
        <v xml:space="preserve"> </v>
      </c>
      <c r="J182" s="14" t="str">
        <f>IF((SUM(E183:E195,E214)=E182)," ","ОШИБКА")</f>
        <v xml:space="preserve"> </v>
      </c>
    </row>
    <row r="183" spans="1:10" ht="36.75" thickBot="1" x14ac:dyDescent="0.3">
      <c r="A183" s="117" t="s">
        <v>289</v>
      </c>
      <c r="B183" s="116" t="s">
        <v>290</v>
      </c>
      <c r="C183" s="106"/>
      <c r="D183" s="106"/>
      <c r="E183" s="106"/>
      <c r="F183" s="15"/>
      <c r="G183" s="24" t="s">
        <v>289</v>
      </c>
      <c r="H183" s="14" t="str">
        <f t="shared" ref="H183:H214" si="65">IF(C183=SUM(D183,E183)," ","ОШИБКА")</f>
        <v xml:space="preserve"> </v>
      </c>
      <c r="I183" s="14" t="str">
        <f>IF(C183-E183=D183," ","ОШИБКА")</f>
        <v xml:space="preserve"> </v>
      </c>
      <c r="J183" s="14" t="str">
        <f>IF(C183-D183=E183," ","ОШИБКА")</f>
        <v xml:space="preserve"> </v>
      </c>
    </row>
    <row r="184" spans="1:10" ht="36.75" thickBot="1" x14ac:dyDescent="0.3">
      <c r="A184" s="117" t="s">
        <v>291</v>
      </c>
      <c r="B184" s="116" t="s">
        <v>292</v>
      </c>
      <c r="C184" s="106"/>
      <c r="D184" s="106"/>
      <c r="E184" s="106"/>
      <c r="F184" s="15"/>
      <c r="G184" s="24" t="s">
        <v>291</v>
      </c>
      <c r="H184" s="14" t="str">
        <f t="shared" si="65"/>
        <v xml:space="preserve"> </v>
      </c>
      <c r="I184" s="14" t="str">
        <f t="shared" ref="I184:I194" si="66">IF(C184-E184=D184," ","ОШИБКА")</f>
        <v xml:space="preserve"> </v>
      </c>
      <c r="J184" s="14" t="str">
        <f t="shared" ref="J184:J215" si="67">IF(C184-D184=E184," ","ОШИБКА")</f>
        <v xml:space="preserve"> </v>
      </c>
    </row>
    <row r="185" spans="1:10" ht="36.75" thickBot="1" x14ac:dyDescent="0.3">
      <c r="A185" s="117" t="s">
        <v>293</v>
      </c>
      <c r="B185" s="116" t="s">
        <v>294</v>
      </c>
      <c r="C185" s="106"/>
      <c r="D185" s="106"/>
      <c r="E185" s="106"/>
      <c r="F185" s="15"/>
      <c r="G185" s="24" t="s">
        <v>293</v>
      </c>
      <c r="H185" s="14" t="str">
        <f t="shared" si="65"/>
        <v xml:space="preserve"> </v>
      </c>
      <c r="I185" s="14" t="str">
        <f t="shared" si="66"/>
        <v xml:space="preserve"> </v>
      </c>
      <c r="J185" s="14" t="str">
        <f t="shared" si="67"/>
        <v xml:space="preserve"> </v>
      </c>
    </row>
    <row r="186" spans="1:10" ht="24.75" thickBot="1" x14ac:dyDescent="0.3">
      <c r="A186" s="117" t="s">
        <v>295</v>
      </c>
      <c r="B186" s="116" t="s">
        <v>296</v>
      </c>
      <c r="C186" s="106"/>
      <c r="D186" s="106"/>
      <c r="E186" s="106"/>
      <c r="F186" s="15"/>
      <c r="G186" s="24" t="s">
        <v>295</v>
      </c>
      <c r="H186" s="14" t="str">
        <f t="shared" si="65"/>
        <v xml:space="preserve"> </v>
      </c>
      <c r="I186" s="14" t="str">
        <f t="shared" si="66"/>
        <v xml:space="preserve"> </v>
      </c>
      <c r="J186" s="14" t="str">
        <f t="shared" si="67"/>
        <v xml:space="preserve"> </v>
      </c>
    </row>
    <row r="187" spans="1:10" ht="24.75" thickBot="1" x14ac:dyDescent="0.3">
      <c r="A187" s="117" t="s">
        <v>297</v>
      </c>
      <c r="B187" s="116" t="s">
        <v>298</v>
      </c>
      <c r="C187" s="106"/>
      <c r="D187" s="106"/>
      <c r="E187" s="106"/>
      <c r="F187" s="15"/>
      <c r="G187" s="24" t="s">
        <v>297</v>
      </c>
      <c r="H187" s="14" t="str">
        <f t="shared" si="65"/>
        <v xml:space="preserve"> </v>
      </c>
      <c r="I187" s="14" t="str">
        <f t="shared" si="66"/>
        <v xml:space="preserve"> </v>
      </c>
      <c r="J187" s="14" t="str">
        <f t="shared" si="67"/>
        <v xml:space="preserve"> </v>
      </c>
    </row>
    <row r="188" spans="1:10" ht="24.75" thickBot="1" x14ac:dyDescent="0.3">
      <c r="A188" s="117" t="s">
        <v>299</v>
      </c>
      <c r="B188" s="116" t="s">
        <v>300</v>
      </c>
      <c r="C188" s="106"/>
      <c r="D188" s="106"/>
      <c r="E188" s="106"/>
      <c r="F188" s="15"/>
      <c r="G188" s="24" t="s">
        <v>299</v>
      </c>
      <c r="H188" s="14" t="str">
        <f t="shared" si="65"/>
        <v xml:space="preserve"> </v>
      </c>
      <c r="I188" s="14" t="str">
        <f t="shared" si="66"/>
        <v xml:space="preserve"> </v>
      </c>
      <c r="J188" s="14" t="str">
        <f t="shared" si="67"/>
        <v xml:space="preserve"> </v>
      </c>
    </row>
    <row r="189" spans="1:10" ht="15.75" thickBot="1" x14ac:dyDescent="0.3">
      <c r="A189" s="117" t="s">
        <v>301</v>
      </c>
      <c r="B189" s="116" t="s">
        <v>302</v>
      </c>
      <c r="C189" s="106"/>
      <c r="D189" s="106"/>
      <c r="E189" s="106"/>
      <c r="F189" s="15"/>
      <c r="G189" s="24" t="s">
        <v>301</v>
      </c>
      <c r="H189" s="14" t="str">
        <f t="shared" si="65"/>
        <v xml:space="preserve"> </v>
      </c>
      <c r="I189" s="14" t="str">
        <f t="shared" si="66"/>
        <v xml:space="preserve"> </v>
      </c>
      <c r="J189" s="14" t="str">
        <f t="shared" si="67"/>
        <v xml:space="preserve"> </v>
      </c>
    </row>
    <row r="190" spans="1:10" ht="24.75" thickBot="1" x14ac:dyDescent="0.3">
      <c r="A190" s="117" t="s">
        <v>303</v>
      </c>
      <c r="B190" s="116" t="s">
        <v>304</v>
      </c>
      <c r="C190" s="106"/>
      <c r="D190" s="106"/>
      <c r="E190" s="106"/>
      <c r="F190" s="15"/>
      <c r="G190" s="24" t="s">
        <v>303</v>
      </c>
      <c r="H190" s="14" t="str">
        <f t="shared" si="65"/>
        <v xml:space="preserve"> </v>
      </c>
      <c r="I190" s="14" t="str">
        <f t="shared" si="66"/>
        <v xml:space="preserve"> </v>
      </c>
      <c r="J190" s="14" t="str">
        <f t="shared" si="67"/>
        <v xml:space="preserve"> </v>
      </c>
    </row>
    <row r="191" spans="1:10" ht="15.75" thickBot="1" x14ac:dyDescent="0.3">
      <c r="A191" s="117" t="s">
        <v>305</v>
      </c>
      <c r="B191" s="116" t="s">
        <v>306</v>
      </c>
      <c r="C191" s="106"/>
      <c r="D191" s="106"/>
      <c r="E191" s="106"/>
      <c r="F191" s="15"/>
      <c r="G191" s="24" t="s">
        <v>305</v>
      </c>
      <c r="H191" s="14" t="str">
        <f t="shared" si="65"/>
        <v xml:space="preserve"> </v>
      </c>
      <c r="I191" s="14" t="str">
        <f t="shared" si="66"/>
        <v xml:space="preserve"> </v>
      </c>
      <c r="J191" s="14" t="str">
        <f t="shared" si="67"/>
        <v xml:space="preserve"> </v>
      </c>
    </row>
    <row r="192" spans="1:10" ht="15.75" thickBot="1" x14ac:dyDescent="0.3">
      <c r="A192" s="117" t="s">
        <v>307</v>
      </c>
      <c r="B192" s="116" t="s">
        <v>308</v>
      </c>
      <c r="C192" s="106"/>
      <c r="D192" s="106"/>
      <c r="E192" s="106"/>
      <c r="F192" s="15"/>
      <c r="G192" s="24" t="s">
        <v>307</v>
      </c>
      <c r="H192" s="14" t="str">
        <f t="shared" si="65"/>
        <v xml:space="preserve"> </v>
      </c>
      <c r="I192" s="14" t="str">
        <f t="shared" si="66"/>
        <v xml:space="preserve"> </v>
      </c>
      <c r="J192" s="14" t="str">
        <f t="shared" si="67"/>
        <v xml:space="preserve"> </v>
      </c>
    </row>
    <row r="193" spans="1:10" ht="24.75" thickBot="1" x14ac:dyDescent="0.3">
      <c r="A193" s="117" t="s">
        <v>309</v>
      </c>
      <c r="B193" s="116" t="s">
        <v>310</v>
      </c>
      <c r="C193" s="106"/>
      <c r="D193" s="106"/>
      <c r="E193" s="106"/>
      <c r="F193" s="15"/>
      <c r="G193" s="24" t="s">
        <v>309</v>
      </c>
      <c r="H193" s="14" t="str">
        <f t="shared" si="65"/>
        <v xml:space="preserve"> </v>
      </c>
      <c r="I193" s="14" t="str">
        <f t="shared" si="66"/>
        <v xml:space="preserve"> </v>
      </c>
      <c r="J193" s="14" t="str">
        <f t="shared" si="67"/>
        <v xml:space="preserve"> </v>
      </c>
    </row>
    <row r="194" spans="1:10" ht="24.75" thickBot="1" x14ac:dyDescent="0.3">
      <c r="A194" s="117" t="s">
        <v>311</v>
      </c>
      <c r="B194" s="116" t="s">
        <v>312</v>
      </c>
      <c r="C194" s="106">
        <v>4</v>
      </c>
      <c r="D194" s="106">
        <v>4</v>
      </c>
      <c r="E194" s="106"/>
      <c r="F194" s="15"/>
      <c r="G194" s="24" t="s">
        <v>311</v>
      </c>
      <c r="H194" s="14" t="str">
        <f t="shared" si="65"/>
        <v xml:space="preserve"> </v>
      </c>
      <c r="I194" s="14" t="str">
        <f t="shared" si="66"/>
        <v xml:space="preserve"> </v>
      </c>
      <c r="J194" s="14" t="str">
        <f t="shared" si="67"/>
        <v xml:space="preserve"> </v>
      </c>
    </row>
    <row r="195" spans="1:10" ht="24.75" thickBot="1" x14ac:dyDescent="0.3">
      <c r="A195" s="117" t="s">
        <v>313</v>
      </c>
      <c r="B195" s="116" t="s">
        <v>314</v>
      </c>
      <c r="C195" s="106">
        <v>4</v>
      </c>
      <c r="D195" s="106">
        <v>3</v>
      </c>
      <c r="E195" s="106">
        <v>1</v>
      </c>
      <c r="F195" s="15"/>
      <c r="G195" s="24" t="s">
        <v>313</v>
      </c>
      <c r="H195" s="14" t="str">
        <f t="shared" si="65"/>
        <v xml:space="preserve"> </v>
      </c>
      <c r="I195" s="14" t="str">
        <f>IF((SUM(D196:D206,D212,D213)=D195)," ","ОШИБКА")</f>
        <v xml:space="preserve"> </v>
      </c>
      <c r="J195" s="14" t="str">
        <f>IF((SUM(E196:E206,E212,E213)=E195)," ","ОШИБКА")</f>
        <v xml:space="preserve"> </v>
      </c>
    </row>
    <row r="196" spans="1:10" ht="15.75" thickBot="1" x14ac:dyDescent="0.3">
      <c r="A196" s="117" t="s">
        <v>315</v>
      </c>
      <c r="B196" s="116" t="s">
        <v>316</v>
      </c>
      <c r="C196" s="106"/>
      <c r="D196" s="106"/>
      <c r="E196" s="106"/>
      <c r="F196" s="15"/>
      <c r="G196" s="24" t="s">
        <v>315</v>
      </c>
      <c r="H196" s="14" t="str">
        <f t="shared" si="65"/>
        <v xml:space="preserve"> </v>
      </c>
      <c r="I196" s="14" t="str">
        <f>IF(C196-E196=D196," ","ОШИБКА")</f>
        <v xml:space="preserve"> </v>
      </c>
      <c r="J196" s="14" t="str">
        <f t="shared" si="67"/>
        <v xml:space="preserve"> </v>
      </c>
    </row>
    <row r="197" spans="1:10" ht="15.75" thickBot="1" x14ac:dyDescent="0.3">
      <c r="A197" s="117" t="s">
        <v>317</v>
      </c>
      <c r="B197" s="116" t="s">
        <v>318</v>
      </c>
      <c r="C197" s="106"/>
      <c r="D197" s="106"/>
      <c r="E197" s="106"/>
      <c r="F197" s="15"/>
      <c r="G197" s="24" t="s">
        <v>317</v>
      </c>
      <c r="H197" s="14" t="str">
        <f t="shared" si="65"/>
        <v xml:space="preserve"> </v>
      </c>
      <c r="I197" s="14" t="str">
        <f t="shared" ref="I197:I215" si="68">IF(C197-E197=D197," ","ОШИБКА")</f>
        <v xml:space="preserve"> </v>
      </c>
      <c r="J197" s="14" t="str">
        <f t="shared" si="67"/>
        <v xml:space="preserve"> </v>
      </c>
    </row>
    <row r="198" spans="1:10" ht="15.75" thickBot="1" x14ac:dyDescent="0.3">
      <c r="A198" s="117" t="s">
        <v>319</v>
      </c>
      <c r="B198" s="116" t="s">
        <v>320</v>
      </c>
      <c r="C198" s="106"/>
      <c r="D198" s="106"/>
      <c r="E198" s="106"/>
      <c r="F198" s="15"/>
      <c r="G198" s="24" t="s">
        <v>319</v>
      </c>
      <c r="H198" s="14" t="str">
        <f t="shared" si="65"/>
        <v xml:space="preserve"> </v>
      </c>
      <c r="I198" s="14" t="str">
        <f t="shared" si="68"/>
        <v xml:space="preserve"> </v>
      </c>
      <c r="J198" s="14" t="str">
        <f t="shared" si="67"/>
        <v xml:space="preserve"> </v>
      </c>
    </row>
    <row r="199" spans="1:10" ht="24.75" thickBot="1" x14ac:dyDescent="0.3">
      <c r="A199" s="117" t="s">
        <v>321</v>
      </c>
      <c r="B199" s="116" t="s">
        <v>322</v>
      </c>
      <c r="C199" s="106"/>
      <c r="D199" s="106"/>
      <c r="E199" s="106"/>
      <c r="F199" s="15"/>
      <c r="G199" s="24" t="s">
        <v>321</v>
      </c>
      <c r="H199" s="14" t="str">
        <f t="shared" si="65"/>
        <v xml:space="preserve"> </v>
      </c>
      <c r="I199" s="14" t="str">
        <f t="shared" si="68"/>
        <v xml:space="preserve"> </v>
      </c>
      <c r="J199" s="14" t="str">
        <f t="shared" si="67"/>
        <v xml:space="preserve"> </v>
      </c>
    </row>
    <row r="200" spans="1:10" ht="15.75" thickBot="1" x14ac:dyDescent="0.3">
      <c r="A200" s="117" t="s">
        <v>323</v>
      </c>
      <c r="B200" s="116" t="s">
        <v>324</v>
      </c>
      <c r="C200" s="106"/>
      <c r="D200" s="106"/>
      <c r="E200" s="106"/>
      <c r="F200" s="15"/>
      <c r="G200" s="24" t="s">
        <v>323</v>
      </c>
      <c r="H200" s="14" t="str">
        <f t="shared" si="65"/>
        <v xml:space="preserve"> </v>
      </c>
      <c r="I200" s="14" t="str">
        <f t="shared" si="68"/>
        <v xml:space="preserve"> </v>
      </c>
      <c r="J200" s="14" t="str">
        <f t="shared" si="67"/>
        <v xml:space="preserve"> </v>
      </c>
    </row>
    <row r="201" spans="1:10" ht="15.75" thickBot="1" x14ac:dyDescent="0.3">
      <c r="A201" s="117" t="s">
        <v>325</v>
      </c>
      <c r="B201" s="116" t="s">
        <v>326</v>
      </c>
      <c r="C201" s="106">
        <v>1</v>
      </c>
      <c r="D201" s="106"/>
      <c r="E201" s="106">
        <v>1</v>
      </c>
      <c r="F201" s="15"/>
      <c r="G201" s="24" t="s">
        <v>325</v>
      </c>
      <c r="H201" s="14" t="str">
        <f t="shared" si="65"/>
        <v xml:space="preserve"> </v>
      </c>
      <c r="I201" s="14" t="str">
        <f t="shared" si="68"/>
        <v xml:space="preserve"> </v>
      </c>
      <c r="J201" s="14" t="str">
        <f t="shared" si="67"/>
        <v xml:space="preserve"> </v>
      </c>
    </row>
    <row r="202" spans="1:10" ht="24.75" thickBot="1" x14ac:dyDescent="0.3">
      <c r="A202" s="117" t="s">
        <v>327</v>
      </c>
      <c r="B202" s="116" t="s">
        <v>328</v>
      </c>
      <c r="C202" s="106"/>
      <c r="D202" s="106"/>
      <c r="E202" s="106"/>
      <c r="F202" s="15"/>
      <c r="G202" s="24" t="s">
        <v>327</v>
      </c>
      <c r="H202" s="14" t="str">
        <f t="shared" si="65"/>
        <v xml:space="preserve"> </v>
      </c>
      <c r="I202" s="14" t="str">
        <f t="shared" si="68"/>
        <v xml:space="preserve"> </v>
      </c>
      <c r="J202" s="14" t="str">
        <f t="shared" si="67"/>
        <v xml:space="preserve"> </v>
      </c>
    </row>
    <row r="203" spans="1:10" ht="15.75" thickBot="1" x14ac:dyDescent="0.3">
      <c r="A203" s="117" t="s">
        <v>329</v>
      </c>
      <c r="B203" s="116" t="s">
        <v>330</v>
      </c>
      <c r="C203" s="106"/>
      <c r="D203" s="106"/>
      <c r="E203" s="106"/>
      <c r="F203" s="15"/>
      <c r="G203" s="24" t="s">
        <v>329</v>
      </c>
      <c r="H203" s="14" t="str">
        <f t="shared" si="65"/>
        <v xml:space="preserve"> </v>
      </c>
      <c r="I203" s="14" t="str">
        <f t="shared" si="68"/>
        <v xml:space="preserve"> </v>
      </c>
      <c r="J203" s="14" t="str">
        <f t="shared" si="67"/>
        <v xml:space="preserve"> </v>
      </c>
    </row>
    <row r="204" spans="1:10" ht="15.75" thickBot="1" x14ac:dyDescent="0.3">
      <c r="A204" s="117" t="s">
        <v>331</v>
      </c>
      <c r="B204" s="116" t="s">
        <v>332</v>
      </c>
      <c r="C204" s="106"/>
      <c r="D204" s="106"/>
      <c r="E204" s="106"/>
      <c r="F204" s="15"/>
      <c r="G204" s="24" t="s">
        <v>331</v>
      </c>
      <c r="H204" s="14" t="str">
        <f t="shared" si="65"/>
        <v xml:space="preserve"> </v>
      </c>
      <c r="I204" s="14" t="str">
        <f t="shared" si="68"/>
        <v xml:space="preserve"> </v>
      </c>
      <c r="J204" s="14" t="str">
        <f t="shared" si="67"/>
        <v xml:space="preserve"> </v>
      </c>
    </row>
    <row r="205" spans="1:10" ht="15.75" thickBot="1" x14ac:dyDescent="0.3">
      <c r="A205" s="117" t="s">
        <v>333</v>
      </c>
      <c r="B205" s="116" t="s">
        <v>334</v>
      </c>
      <c r="C205" s="106"/>
      <c r="D205" s="106"/>
      <c r="E205" s="106"/>
      <c r="F205" s="15"/>
      <c r="G205" s="24" t="s">
        <v>333</v>
      </c>
      <c r="H205" s="14" t="str">
        <f t="shared" si="65"/>
        <v xml:space="preserve"> </v>
      </c>
      <c r="I205" s="14" t="str">
        <f t="shared" si="68"/>
        <v xml:space="preserve"> </v>
      </c>
      <c r="J205" s="14" t="str">
        <f t="shared" si="67"/>
        <v xml:space="preserve"> </v>
      </c>
    </row>
    <row r="206" spans="1:10" ht="60.75" thickBot="1" x14ac:dyDescent="0.3">
      <c r="A206" s="117" t="s">
        <v>335</v>
      </c>
      <c r="B206" s="116" t="s">
        <v>336</v>
      </c>
      <c r="C206" s="106">
        <v>2</v>
      </c>
      <c r="D206" s="106">
        <v>2</v>
      </c>
      <c r="E206" s="106"/>
      <c r="F206" s="15"/>
      <c r="G206" s="24" t="s">
        <v>335</v>
      </c>
      <c r="H206" s="14" t="str">
        <f t="shared" si="65"/>
        <v xml:space="preserve"> </v>
      </c>
      <c r="I206" s="14" t="str">
        <f>IF((SUM(D207,D209,D210,D211)=D206)," ","ОШИБКА")</f>
        <v xml:space="preserve"> </v>
      </c>
      <c r="J206" s="14" t="str">
        <f>IF((SUM(E207,E209,E210,E211)=E206)," ","ОШИБКА")</f>
        <v xml:space="preserve"> </v>
      </c>
    </row>
    <row r="207" spans="1:10" ht="36.75" thickBot="1" x14ac:dyDescent="0.3">
      <c r="A207" s="117" t="s">
        <v>337</v>
      </c>
      <c r="B207" s="116" t="s">
        <v>338</v>
      </c>
      <c r="C207" s="106"/>
      <c r="D207" s="106"/>
      <c r="E207" s="106"/>
      <c r="F207" s="15"/>
      <c r="G207" s="24" t="s">
        <v>337</v>
      </c>
      <c r="H207" s="14" t="str">
        <f t="shared" si="65"/>
        <v xml:space="preserve"> </v>
      </c>
      <c r="I207" s="14" t="str">
        <f>IF(AND((C207-E207=D207),(D207&gt;=D208))," ","ОШИБКА")</f>
        <v xml:space="preserve"> </v>
      </c>
      <c r="J207" s="14" t="str">
        <f>IF(AND((C207-D207=E207),(E207&gt;=E208))," ","ОШИБКА")</f>
        <v xml:space="preserve"> </v>
      </c>
    </row>
    <row r="208" spans="1:10" ht="24.75" thickBot="1" x14ac:dyDescent="0.3">
      <c r="A208" s="117" t="s">
        <v>339</v>
      </c>
      <c r="B208" s="116" t="s">
        <v>340</v>
      </c>
      <c r="C208" s="106"/>
      <c r="D208" s="106"/>
      <c r="E208" s="106"/>
      <c r="F208" s="15"/>
      <c r="G208" s="24" t="s">
        <v>339</v>
      </c>
      <c r="H208" s="14" t="str">
        <f t="shared" si="65"/>
        <v xml:space="preserve"> </v>
      </c>
      <c r="I208" s="14" t="str">
        <f t="shared" ref="I208" si="69">IF(C208-E208=D208," ","ОШИБКА")</f>
        <v xml:space="preserve"> </v>
      </c>
      <c r="J208" s="14" t="str">
        <f t="shared" ref="J208" si="70">IF(C208-D208=E208," ","ОШИБКА")</f>
        <v xml:space="preserve"> </v>
      </c>
    </row>
    <row r="209" spans="1:10" ht="60.75" thickBot="1" x14ac:dyDescent="0.3">
      <c r="A209" s="117" t="s">
        <v>341</v>
      </c>
      <c r="B209" s="116" t="s">
        <v>342</v>
      </c>
      <c r="C209" s="106"/>
      <c r="D209" s="106"/>
      <c r="E209" s="106"/>
      <c r="F209" s="15"/>
      <c r="G209" s="24" t="s">
        <v>341</v>
      </c>
      <c r="H209" s="14" t="str">
        <f t="shared" si="65"/>
        <v xml:space="preserve"> </v>
      </c>
      <c r="I209" s="14" t="str">
        <f t="shared" si="68"/>
        <v xml:space="preserve"> </v>
      </c>
      <c r="J209" s="14" t="str">
        <f t="shared" si="67"/>
        <v xml:space="preserve"> </v>
      </c>
    </row>
    <row r="210" spans="1:10" ht="60.75" thickBot="1" x14ac:dyDescent="0.3">
      <c r="A210" s="117" t="s">
        <v>343</v>
      </c>
      <c r="B210" s="116" t="s">
        <v>344</v>
      </c>
      <c r="C210" s="106"/>
      <c r="D210" s="106"/>
      <c r="E210" s="106"/>
      <c r="F210" s="15"/>
      <c r="G210" s="24" t="s">
        <v>343</v>
      </c>
      <c r="H210" s="14" t="str">
        <f t="shared" si="65"/>
        <v xml:space="preserve"> </v>
      </c>
      <c r="I210" s="14" t="str">
        <f t="shared" si="68"/>
        <v xml:space="preserve"> </v>
      </c>
      <c r="J210" s="14" t="str">
        <f t="shared" si="67"/>
        <v xml:space="preserve"> </v>
      </c>
    </row>
    <row r="211" spans="1:10" ht="15.75" thickBot="1" x14ac:dyDescent="0.3">
      <c r="A211" s="117" t="s">
        <v>345</v>
      </c>
      <c r="B211" s="116" t="s">
        <v>346</v>
      </c>
      <c r="C211" s="106">
        <v>2</v>
      </c>
      <c r="D211" s="106">
        <v>2</v>
      </c>
      <c r="E211" s="106"/>
      <c r="F211" s="15"/>
      <c r="G211" s="24" t="s">
        <v>345</v>
      </c>
      <c r="H211" s="14" t="str">
        <f t="shared" si="65"/>
        <v xml:space="preserve"> </v>
      </c>
      <c r="I211" s="14" t="str">
        <f t="shared" si="68"/>
        <v xml:space="preserve"> </v>
      </c>
      <c r="J211" s="14" t="str">
        <f t="shared" si="67"/>
        <v xml:space="preserve"> </v>
      </c>
    </row>
    <row r="212" spans="1:10" ht="15.75" thickBot="1" x14ac:dyDescent="0.3">
      <c r="A212" s="117" t="s">
        <v>347</v>
      </c>
      <c r="B212" s="116" t="s">
        <v>348</v>
      </c>
      <c r="C212" s="106">
        <v>1</v>
      </c>
      <c r="D212" s="106">
        <v>1</v>
      </c>
      <c r="E212" s="106"/>
      <c r="F212" s="15"/>
      <c r="G212" s="24" t="s">
        <v>347</v>
      </c>
      <c r="H212" s="14" t="str">
        <f t="shared" si="65"/>
        <v xml:space="preserve"> </v>
      </c>
      <c r="I212" s="14" t="str">
        <f t="shared" si="68"/>
        <v xml:space="preserve"> </v>
      </c>
      <c r="J212" s="14" t="str">
        <f t="shared" si="67"/>
        <v xml:space="preserve"> </v>
      </c>
    </row>
    <row r="213" spans="1:10" ht="15.75" thickBot="1" x14ac:dyDescent="0.3">
      <c r="A213" s="117" t="s">
        <v>349</v>
      </c>
      <c r="B213" s="116" t="s">
        <v>350</v>
      </c>
      <c r="C213" s="106"/>
      <c r="D213" s="106"/>
      <c r="E213" s="106"/>
      <c r="F213" s="15"/>
      <c r="G213" s="24" t="s">
        <v>349</v>
      </c>
      <c r="H213" s="14" t="str">
        <f t="shared" si="65"/>
        <v xml:space="preserve"> </v>
      </c>
      <c r="I213" s="14" t="str">
        <f t="shared" si="68"/>
        <v xml:space="preserve"> </v>
      </c>
      <c r="J213" s="14" t="str">
        <f t="shared" si="67"/>
        <v xml:space="preserve"> </v>
      </c>
    </row>
    <row r="214" spans="1:10" ht="24.75" thickBot="1" x14ac:dyDescent="0.3">
      <c r="A214" s="117" t="s">
        <v>351</v>
      </c>
      <c r="B214" s="116" t="s">
        <v>352</v>
      </c>
      <c r="C214" s="106"/>
      <c r="D214" s="106"/>
      <c r="E214" s="106"/>
      <c r="F214" s="15"/>
      <c r="G214" s="24" t="s">
        <v>351</v>
      </c>
      <c r="H214" s="14" t="str">
        <f t="shared" si="65"/>
        <v xml:space="preserve"> </v>
      </c>
      <c r="I214" s="14" t="str">
        <f t="shared" si="68"/>
        <v xml:space="preserve"> </v>
      </c>
      <c r="J214" s="14" t="str">
        <f t="shared" si="67"/>
        <v xml:space="preserve"> </v>
      </c>
    </row>
    <row r="215" spans="1:10" ht="15.75" thickBot="1" x14ac:dyDescent="0.3">
      <c r="A215" s="107" t="s">
        <v>530</v>
      </c>
      <c r="B215" s="108" t="s">
        <v>353</v>
      </c>
      <c r="C215" s="138">
        <v>1340</v>
      </c>
      <c r="D215" s="138">
        <v>1184</v>
      </c>
      <c r="E215" s="138">
        <v>156</v>
      </c>
      <c r="F215" s="15"/>
      <c r="G215" s="16">
        <v>48</v>
      </c>
      <c r="H215" s="14" t="str">
        <f>IF((C215=0),"ОШИБКА"," ")</f>
        <v xml:space="preserve"> </v>
      </c>
      <c r="I215" s="14" t="str">
        <f t="shared" si="68"/>
        <v xml:space="preserve"> </v>
      </c>
      <c r="J215" s="14" t="str">
        <f t="shared" si="67"/>
        <v xml:space="preserve"> </v>
      </c>
    </row>
    <row r="216" spans="1:10" ht="36.75" thickBot="1" x14ac:dyDescent="0.3">
      <c r="A216" s="107" t="s">
        <v>531</v>
      </c>
      <c r="B216" s="108" t="s">
        <v>354</v>
      </c>
      <c r="C216" s="110">
        <v>5</v>
      </c>
      <c r="D216" s="110">
        <v>3</v>
      </c>
      <c r="E216" s="110">
        <v>2</v>
      </c>
      <c r="F216" s="15"/>
      <c r="G216" s="16">
        <v>49</v>
      </c>
      <c r="H216" s="14" t="str">
        <f t="shared" ref="H216:H264" si="71">IF(C216=SUM(D216,E216)," ","ОШИБКА")</f>
        <v xml:space="preserve"> </v>
      </c>
      <c r="I216" s="14" t="str">
        <f>IF((SUM(D217:D229,D248)=D216)," ","ОШИБКА")</f>
        <v xml:space="preserve"> </v>
      </c>
      <c r="J216" s="14" t="str">
        <f>IF((SUM(E217:E229,E248)=E216)," ","ОШИБКА")</f>
        <v xml:space="preserve"> </v>
      </c>
    </row>
    <row r="217" spans="1:10" ht="36.75" thickBot="1" x14ac:dyDescent="0.3">
      <c r="A217" s="117" t="s">
        <v>355</v>
      </c>
      <c r="B217" s="116" t="s">
        <v>356</v>
      </c>
      <c r="C217" s="106"/>
      <c r="D217" s="106"/>
      <c r="E217" s="106"/>
      <c r="F217" s="15"/>
      <c r="G217" s="24" t="s">
        <v>355</v>
      </c>
      <c r="H217" s="14" t="str">
        <f t="shared" si="71"/>
        <v xml:space="preserve"> </v>
      </c>
      <c r="I217" s="14" t="str">
        <f t="shared" ref="I217:I228" si="72">IF(C217-E217=D217," ","ОШИБКА")</f>
        <v xml:space="preserve"> </v>
      </c>
      <c r="J217" s="14" t="str">
        <f t="shared" ref="J217:J228" si="73">IF(C217-D217=E217," ","ОШИБКА")</f>
        <v xml:space="preserve"> </v>
      </c>
    </row>
    <row r="218" spans="1:10" ht="36.75" thickBot="1" x14ac:dyDescent="0.3">
      <c r="A218" s="117" t="s">
        <v>357</v>
      </c>
      <c r="B218" s="116" t="s">
        <v>358</v>
      </c>
      <c r="C218" s="106"/>
      <c r="D218" s="106"/>
      <c r="E218" s="106"/>
      <c r="F218" s="15"/>
      <c r="G218" s="24" t="s">
        <v>357</v>
      </c>
      <c r="H218" s="14" t="str">
        <f t="shared" si="71"/>
        <v xml:space="preserve"> </v>
      </c>
      <c r="I218" s="14" t="str">
        <f t="shared" si="72"/>
        <v xml:space="preserve"> </v>
      </c>
      <c r="J218" s="14" t="str">
        <f t="shared" si="73"/>
        <v xml:space="preserve"> </v>
      </c>
    </row>
    <row r="219" spans="1:10" ht="36.75" thickBot="1" x14ac:dyDescent="0.3">
      <c r="A219" s="117" t="s">
        <v>359</v>
      </c>
      <c r="B219" s="116" t="s">
        <v>360</v>
      </c>
      <c r="C219" s="106"/>
      <c r="D219" s="106"/>
      <c r="E219" s="106"/>
      <c r="F219" s="15"/>
      <c r="G219" s="24" t="s">
        <v>359</v>
      </c>
      <c r="H219" s="14" t="str">
        <f t="shared" si="71"/>
        <v xml:space="preserve"> </v>
      </c>
      <c r="I219" s="14" t="str">
        <f t="shared" si="72"/>
        <v xml:space="preserve"> </v>
      </c>
      <c r="J219" s="14" t="str">
        <f t="shared" si="73"/>
        <v xml:space="preserve"> </v>
      </c>
    </row>
    <row r="220" spans="1:10" ht="24.75" thickBot="1" x14ac:dyDescent="0.3">
      <c r="A220" s="117" t="s">
        <v>361</v>
      </c>
      <c r="B220" s="116" t="s">
        <v>362</v>
      </c>
      <c r="C220" s="106"/>
      <c r="D220" s="106"/>
      <c r="E220" s="106"/>
      <c r="F220" s="15"/>
      <c r="G220" s="24" t="s">
        <v>361</v>
      </c>
      <c r="H220" s="14" t="str">
        <f t="shared" si="71"/>
        <v xml:space="preserve"> </v>
      </c>
      <c r="I220" s="14" t="str">
        <f t="shared" si="72"/>
        <v xml:space="preserve"> </v>
      </c>
      <c r="J220" s="14" t="str">
        <f t="shared" si="73"/>
        <v xml:space="preserve"> </v>
      </c>
    </row>
    <row r="221" spans="1:10" ht="24.75" thickBot="1" x14ac:dyDescent="0.3">
      <c r="A221" s="117" t="s">
        <v>363</v>
      </c>
      <c r="B221" s="116" t="s">
        <v>364</v>
      </c>
      <c r="C221" s="106"/>
      <c r="D221" s="106"/>
      <c r="E221" s="106"/>
      <c r="F221" s="15"/>
      <c r="G221" s="24" t="s">
        <v>363</v>
      </c>
      <c r="H221" s="14" t="str">
        <f t="shared" si="71"/>
        <v xml:space="preserve"> </v>
      </c>
      <c r="I221" s="14" t="str">
        <f t="shared" si="72"/>
        <v xml:space="preserve"> </v>
      </c>
      <c r="J221" s="14" t="str">
        <f t="shared" si="73"/>
        <v xml:space="preserve"> </v>
      </c>
    </row>
    <row r="222" spans="1:10" ht="24.75" thickBot="1" x14ac:dyDescent="0.3">
      <c r="A222" s="117" t="s">
        <v>365</v>
      </c>
      <c r="B222" s="116" t="s">
        <v>366</v>
      </c>
      <c r="C222" s="106"/>
      <c r="D222" s="106"/>
      <c r="E222" s="106"/>
      <c r="F222" s="15"/>
      <c r="G222" s="24" t="s">
        <v>365</v>
      </c>
      <c r="H222" s="14" t="str">
        <f t="shared" si="71"/>
        <v xml:space="preserve"> </v>
      </c>
      <c r="I222" s="14" t="str">
        <f t="shared" si="72"/>
        <v xml:space="preserve"> </v>
      </c>
      <c r="J222" s="14" t="str">
        <f t="shared" si="73"/>
        <v xml:space="preserve"> </v>
      </c>
    </row>
    <row r="223" spans="1:10" ht="15.75" thickBot="1" x14ac:dyDescent="0.3">
      <c r="A223" s="117" t="s">
        <v>367</v>
      </c>
      <c r="B223" s="116" t="s">
        <v>368</v>
      </c>
      <c r="C223" s="106"/>
      <c r="D223" s="106"/>
      <c r="E223" s="106"/>
      <c r="F223" s="15"/>
      <c r="G223" s="24" t="s">
        <v>367</v>
      </c>
      <c r="H223" s="14" t="str">
        <f t="shared" si="71"/>
        <v xml:space="preserve"> </v>
      </c>
      <c r="I223" s="14" t="str">
        <f t="shared" si="72"/>
        <v xml:space="preserve"> </v>
      </c>
      <c r="J223" s="14" t="str">
        <f t="shared" si="73"/>
        <v xml:space="preserve"> </v>
      </c>
    </row>
    <row r="224" spans="1:10" ht="24.75" thickBot="1" x14ac:dyDescent="0.3">
      <c r="A224" s="117" t="s">
        <v>369</v>
      </c>
      <c r="B224" s="116" t="s">
        <v>370</v>
      </c>
      <c r="C224" s="106"/>
      <c r="D224" s="106"/>
      <c r="E224" s="106"/>
      <c r="F224" s="15"/>
      <c r="G224" s="24" t="s">
        <v>369</v>
      </c>
      <c r="H224" s="14" t="str">
        <f t="shared" si="71"/>
        <v xml:space="preserve"> </v>
      </c>
      <c r="I224" s="14" t="str">
        <f t="shared" si="72"/>
        <v xml:space="preserve"> </v>
      </c>
      <c r="J224" s="14" t="str">
        <f t="shared" si="73"/>
        <v xml:space="preserve"> </v>
      </c>
    </row>
    <row r="225" spans="1:10" ht="15.75" thickBot="1" x14ac:dyDescent="0.3">
      <c r="A225" s="117" t="s">
        <v>371</v>
      </c>
      <c r="B225" s="116" t="s">
        <v>372</v>
      </c>
      <c r="C225" s="106">
        <v>2</v>
      </c>
      <c r="D225" s="106">
        <v>1</v>
      </c>
      <c r="E225" s="106">
        <v>1</v>
      </c>
      <c r="F225" s="15"/>
      <c r="G225" s="24" t="s">
        <v>371</v>
      </c>
      <c r="H225" s="14" t="str">
        <f t="shared" si="71"/>
        <v xml:space="preserve"> </v>
      </c>
      <c r="I225" s="14" t="str">
        <f t="shared" si="72"/>
        <v xml:space="preserve"> </v>
      </c>
      <c r="J225" s="14" t="str">
        <f t="shared" si="73"/>
        <v xml:space="preserve"> </v>
      </c>
    </row>
    <row r="226" spans="1:10" ht="15.75" thickBot="1" x14ac:dyDescent="0.3">
      <c r="A226" s="117" t="s">
        <v>373</v>
      </c>
      <c r="B226" s="116" t="s">
        <v>374</v>
      </c>
      <c r="C226" s="106"/>
      <c r="D226" s="106"/>
      <c r="E226" s="106"/>
      <c r="F226" s="15"/>
      <c r="G226" s="24" t="s">
        <v>373</v>
      </c>
      <c r="H226" s="14" t="str">
        <f t="shared" si="71"/>
        <v xml:space="preserve"> </v>
      </c>
      <c r="I226" s="14" t="str">
        <f t="shared" si="72"/>
        <v xml:space="preserve"> </v>
      </c>
      <c r="J226" s="14" t="str">
        <f t="shared" si="73"/>
        <v xml:space="preserve"> </v>
      </c>
    </row>
    <row r="227" spans="1:10" ht="24.75" thickBot="1" x14ac:dyDescent="0.3">
      <c r="A227" s="117" t="s">
        <v>375</v>
      </c>
      <c r="B227" s="116" t="s">
        <v>376</v>
      </c>
      <c r="C227" s="106"/>
      <c r="D227" s="106"/>
      <c r="E227" s="106"/>
      <c r="F227" s="15"/>
      <c r="G227" s="24" t="s">
        <v>375</v>
      </c>
      <c r="H227" s="14" t="str">
        <f t="shared" si="71"/>
        <v xml:space="preserve"> </v>
      </c>
      <c r="I227" s="14" t="str">
        <f t="shared" si="72"/>
        <v xml:space="preserve"> </v>
      </c>
      <c r="J227" s="14" t="str">
        <f t="shared" si="73"/>
        <v xml:space="preserve"> </v>
      </c>
    </row>
    <row r="228" spans="1:10" ht="15.75" thickBot="1" x14ac:dyDescent="0.3">
      <c r="A228" s="117" t="s">
        <v>377</v>
      </c>
      <c r="B228" s="116" t="s">
        <v>378</v>
      </c>
      <c r="C228" s="106">
        <v>2</v>
      </c>
      <c r="D228" s="106">
        <v>1</v>
      </c>
      <c r="E228" s="106">
        <v>1</v>
      </c>
      <c r="F228" s="15"/>
      <c r="G228" s="24" t="s">
        <v>377</v>
      </c>
      <c r="H228" s="14" t="str">
        <f t="shared" si="71"/>
        <v xml:space="preserve"> </v>
      </c>
      <c r="I228" s="14" t="str">
        <f t="shared" si="72"/>
        <v xml:space="preserve"> </v>
      </c>
      <c r="J228" s="14" t="str">
        <f t="shared" si="73"/>
        <v xml:space="preserve"> </v>
      </c>
    </row>
    <row r="229" spans="1:10" ht="24.75" thickBot="1" x14ac:dyDescent="0.3">
      <c r="A229" s="117" t="s">
        <v>379</v>
      </c>
      <c r="B229" s="116" t="s">
        <v>380</v>
      </c>
      <c r="C229" s="106">
        <v>1</v>
      </c>
      <c r="D229" s="106">
        <v>1</v>
      </c>
      <c r="E229" s="106"/>
      <c r="F229" s="15"/>
      <c r="G229" s="24" t="s">
        <v>379</v>
      </c>
      <c r="H229" s="14" t="str">
        <f t="shared" si="71"/>
        <v xml:space="preserve"> </v>
      </c>
      <c r="I229" s="14" t="str">
        <f>IF((SUM(D230:D240,D246,D247)=D229)," ","ОШИБКА")</f>
        <v xml:space="preserve"> </v>
      </c>
      <c r="J229" s="14" t="str">
        <f>IF((SUM(E230:E240,E246,E247)=E229)," ","ОШИБКА")</f>
        <v xml:space="preserve"> </v>
      </c>
    </row>
    <row r="230" spans="1:10" ht="15.75" thickBot="1" x14ac:dyDescent="0.3">
      <c r="A230" s="117" t="s">
        <v>381</v>
      </c>
      <c r="B230" s="116" t="s">
        <v>382</v>
      </c>
      <c r="C230" s="106"/>
      <c r="D230" s="106"/>
      <c r="E230" s="106"/>
      <c r="F230" s="15"/>
      <c r="G230" s="24" t="s">
        <v>381</v>
      </c>
      <c r="H230" s="14" t="str">
        <f t="shared" si="71"/>
        <v xml:space="preserve"> </v>
      </c>
      <c r="I230" s="14" t="str">
        <f t="shared" ref="I230:I239" si="74">IF(C230-E230=D230," ","ОШИБКА")</f>
        <v xml:space="preserve"> </v>
      </c>
      <c r="J230" s="14" t="str">
        <f t="shared" ref="J230:J239" si="75">IF(C230-D230=E230," ","ОШИБКА")</f>
        <v xml:space="preserve"> </v>
      </c>
    </row>
    <row r="231" spans="1:10" ht="15.75" thickBot="1" x14ac:dyDescent="0.3">
      <c r="A231" s="117" t="s">
        <v>383</v>
      </c>
      <c r="B231" s="116" t="s">
        <v>384</v>
      </c>
      <c r="C231" s="106"/>
      <c r="D231" s="106"/>
      <c r="E231" s="106"/>
      <c r="F231" s="15"/>
      <c r="G231" s="24" t="s">
        <v>383</v>
      </c>
      <c r="H231" s="14" t="str">
        <f t="shared" si="71"/>
        <v xml:space="preserve"> </v>
      </c>
      <c r="I231" s="14" t="str">
        <f t="shared" si="74"/>
        <v xml:space="preserve"> </v>
      </c>
      <c r="J231" s="14" t="str">
        <f t="shared" si="75"/>
        <v xml:space="preserve"> </v>
      </c>
    </row>
    <row r="232" spans="1:10" ht="15.75" thickBot="1" x14ac:dyDescent="0.3">
      <c r="A232" s="117" t="s">
        <v>385</v>
      </c>
      <c r="B232" s="116" t="s">
        <v>386</v>
      </c>
      <c r="C232" s="106"/>
      <c r="D232" s="106"/>
      <c r="E232" s="106"/>
      <c r="F232" s="15"/>
      <c r="G232" s="24" t="s">
        <v>385</v>
      </c>
      <c r="H232" s="14" t="str">
        <f t="shared" si="71"/>
        <v xml:space="preserve"> </v>
      </c>
      <c r="I232" s="14" t="str">
        <f t="shared" si="74"/>
        <v xml:space="preserve"> </v>
      </c>
      <c r="J232" s="14" t="str">
        <f t="shared" si="75"/>
        <v xml:space="preserve"> </v>
      </c>
    </row>
    <row r="233" spans="1:10" ht="24.75" thickBot="1" x14ac:dyDescent="0.3">
      <c r="A233" s="117" t="s">
        <v>387</v>
      </c>
      <c r="B233" s="116" t="s">
        <v>388</v>
      </c>
      <c r="C233" s="106"/>
      <c r="D233" s="106"/>
      <c r="E233" s="106"/>
      <c r="F233" s="15"/>
      <c r="G233" s="24" t="s">
        <v>387</v>
      </c>
      <c r="H233" s="14" t="str">
        <f t="shared" si="71"/>
        <v xml:space="preserve"> </v>
      </c>
      <c r="I233" s="14" t="str">
        <f t="shared" si="74"/>
        <v xml:space="preserve"> </v>
      </c>
      <c r="J233" s="14" t="str">
        <f t="shared" si="75"/>
        <v xml:space="preserve"> </v>
      </c>
    </row>
    <row r="234" spans="1:10" ht="15.75" thickBot="1" x14ac:dyDescent="0.3">
      <c r="A234" s="117" t="s">
        <v>389</v>
      </c>
      <c r="B234" s="116" t="s">
        <v>390</v>
      </c>
      <c r="C234" s="106"/>
      <c r="D234" s="106"/>
      <c r="E234" s="106"/>
      <c r="F234" s="15"/>
      <c r="G234" s="24" t="s">
        <v>389</v>
      </c>
      <c r="H234" s="14" t="str">
        <f t="shared" si="71"/>
        <v xml:space="preserve"> </v>
      </c>
      <c r="I234" s="14" t="str">
        <f t="shared" si="74"/>
        <v xml:space="preserve"> </v>
      </c>
      <c r="J234" s="14" t="str">
        <f t="shared" si="75"/>
        <v xml:space="preserve"> </v>
      </c>
    </row>
    <row r="235" spans="1:10" ht="15.75" thickBot="1" x14ac:dyDescent="0.3">
      <c r="A235" s="117" t="s">
        <v>391</v>
      </c>
      <c r="B235" s="116" t="s">
        <v>392</v>
      </c>
      <c r="C235" s="106"/>
      <c r="D235" s="106"/>
      <c r="E235" s="106"/>
      <c r="F235" s="15"/>
      <c r="G235" s="24" t="s">
        <v>391</v>
      </c>
      <c r="H235" s="14" t="str">
        <f t="shared" si="71"/>
        <v xml:space="preserve"> </v>
      </c>
      <c r="I235" s="14" t="str">
        <f t="shared" si="74"/>
        <v xml:space="preserve"> </v>
      </c>
      <c r="J235" s="14" t="str">
        <f t="shared" si="75"/>
        <v xml:space="preserve"> </v>
      </c>
    </row>
    <row r="236" spans="1:10" ht="24.75" thickBot="1" x14ac:dyDescent="0.3">
      <c r="A236" s="117" t="s">
        <v>393</v>
      </c>
      <c r="B236" s="116" t="s">
        <v>394</v>
      </c>
      <c r="C236" s="106"/>
      <c r="D236" s="106"/>
      <c r="E236" s="106"/>
      <c r="F236" s="15"/>
      <c r="G236" s="24" t="s">
        <v>393</v>
      </c>
      <c r="H236" s="14" t="str">
        <f t="shared" si="71"/>
        <v xml:space="preserve"> </v>
      </c>
      <c r="I236" s="14" t="str">
        <f t="shared" si="74"/>
        <v xml:space="preserve"> </v>
      </c>
      <c r="J236" s="14" t="str">
        <f t="shared" si="75"/>
        <v xml:space="preserve"> </v>
      </c>
    </row>
    <row r="237" spans="1:10" ht="15.75" thickBot="1" x14ac:dyDescent="0.3">
      <c r="A237" s="117" t="s">
        <v>395</v>
      </c>
      <c r="B237" s="116" t="s">
        <v>396</v>
      </c>
      <c r="C237" s="106"/>
      <c r="D237" s="106"/>
      <c r="E237" s="106"/>
      <c r="F237" s="15"/>
      <c r="G237" s="24" t="s">
        <v>395</v>
      </c>
      <c r="H237" s="14" t="str">
        <f t="shared" si="71"/>
        <v xml:space="preserve"> </v>
      </c>
      <c r="I237" s="14" t="str">
        <f t="shared" si="74"/>
        <v xml:space="preserve"> </v>
      </c>
      <c r="J237" s="14" t="str">
        <f t="shared" si="75"/>
        <v xml:space="preserve"> </v>
      </c>
    </row>
    <row r="238" spans="1:10" ht="15.75" thickBot="1" x14ac:dyDescent="0.3">
      <c r="A238" s="117" t="s">
        <v>397</v>
      </c>
      <c r="B238" s="116" t="s">
        <v>398</v>
      </c>
      <c r="C238" s="106"/>
      <c r="D238" s="106"/>
      <c r="E238" s="106"/>
      <c r="F238" s="15"/>
      <c r="G238" s="24" t="s">
        <v>397</v>
      </c>
      <c r="H238" s="14" t="str">
        <f t="shared" si="71"/>
        <v xml:space="preserve"> </v>
      </c>
      <c r="I238" s="14" t="str">
        <f t="shared" si="74"/>
        <v xml:space="preserve"> </v>
      </c>
      <c r="J238" s="14" t="str">
        <f t="shared" si="75"/>
        <v xml:space="preserve"> </v>
      </c>
    </row>
    <row r="239" spans="1:10" ht="15.75" thickBot="1" x14ac:dyDescent="0.3">
      <c r="A239" s="117" t="s">
        <v>399</v>
      </c>
      <c r="B239" s="116" t="s">
        <v>400</v>
      </c>
      <c r="C239" s="106">
        <v>1</v>
      </c>
      <c r="D239" s="106">
        <v>1</v>
      </c>
      <c r="E239" s="106"/>
      <c r="F239" s="15"/>
      <c r="G239" s="24" t="s">
        <v>399</v>
      </c>
      <c r="H239" s="14" t="str">
        <f t="shared" si="71"/>
        <v xml:space="preserve"> </v>
      </c>
      <c r="I239" s="14" t="str">
        <f t="shared" si="74"/>
        <v xml:space="preserve"> </v>
      </c>
      <c r="J239" s="14" t="str">
        <f t="shared" si="75"/>
        <v xml:space="preserve"> </v>
      </c>
    </row>
    <row r="240" spans="1:10" ht="60.75" thickBot="1" x14ac:dyDescent="0.3">
      <c r="A240" s="117" t="s">
        <v>401</v>
      </c>
      <c r="B240" s="116" t="s">
        <v>402</v>
      </c>
      <c r="C240" s="106"/>
      <c r="D240" s="106"/>
      <c r="E240" s="106"/>
      <c r="F240" s="15"/>
      <c r="G240" s="24" t="s">
        <v>401</v>
      </c>
      <c r="H240" s="14" t="str">
        <f t="shared" si="71"/>
        <v xml:space="preserve"> </v>
      </c>
      <c r="I240" s="14" t="str">
        <f>IF((SUM(D241:D245)=D240)," ","ОШИБКА")</f>
        <v xml:space="preserve"> </v>
      </c>
      <c r="J240" s="14" t="str">
        <f>IF((SUM(E241:E245)=E240)," ","ОШИБКА")</f>
        <v xml:space="preserve"> </v>
      </c>
    </row>
    <row r="241" spans="1:10" ht="48.75" thickBot="1" x14ac:dyDescent="0.3">
      <c r="A241" s="117" t="s">
        <v>403</v>
      </c>
      <c r="B241" s="116" t="s">
        <v>404</v>
      </c>
      <c r="C241" s="106"/>
      <c r="D241" s="106"/>
      <c r="E241" s="106"/>
      <c r="F241" s="15"/>
      <c r="G241" s="24" t="s">
        <v>403</v>
      </c>
      <c r="H241" s="14" t="str">
        <f t="shared" si="71"/>
        <v xml:space="preserve"> </v>
      </c>
      <c r="I241" s="14" t="str">
        <f>IF(AND((C241-E241=D241),(D241&gt;=D242))," ","ОШИБКА")</f>
        <v xml:space="preserve"> </v>
      </c>
      <c r="J241" s="14" t="str">
        <f>IF(AND((C241-D241=E241),(E241&gt;=E242))," ","ОШИБКА")</f>
        <v xml:space="preserve"> </v>
      </c>
    </row>
    <row r="242" spans="1:10" ht="24.75" thickBot="1" x14ac:dyDescent="0.3">
      <c r="A242" s="117" t="s">
        <v>405</v>
      </c>
      <c r="B242" s="116" t="s">
        <v>406</v>
      </c>
      <c r="C242" s="106"/>
      <c r="D242" s="106"/>
      <c r="E242" s="106"/>
      <c r="F242" s="15"/>
      <c r="G242" s="24" t="s">
        <v>405</v>
      </c>
      <c r="H242" s="14" t="str">
        <f t="shared" si="71"/>
        <v xml:space="preserve"> </v>
      </c>
      <c r="I242" s="14" t="str">
        <f t="shared" ref="I242:I250" si="76">IF(C242-E242=D242," ","ОШИБКА")</f>
        <v xml:space="preserve"> </v>
      </c>
      <c r="J242" s="14" t="str">
        <f t="shared" ref="J242:J250" si="77">IF(C242-D242=E242," ","ОШИБКА")</f>
        <v xml:space="preserve"> </v>
      </c>
    </row>
    <row r="243" spans="1:10" ht="60.75" thickBot="1" x14ac:dyDescent="0.3">
      <c r="A243" s="117" t="s">
        <v>407</v>
      </c>
      <c r="B243" s="116" t="s">
        <v>408</v>
      </c>
      <c r="C243" s="106"/>
      <c r="D243" s="106"/>
      <c r="E243" s="106"/>
      <c r="F243" s="15"/>
      <c r="G243" s="24" t="s">
        <v>407</v>
      </c>
      <c r="H243" s="14" t="str">
        <f t="shared" si="71"/>
        <v xml:space="preserve"> </v>
      </c>
      <c r="I243" s="14" t="str">
        <f t="shared" si="76"/>
        <v xml:space="preserve"> </v>
      </c>
      <c r="J243" s="14" t="str">
        <f t="shared" si="77"/>
        <v xml:space="preserve"> </v>
      </c>
    </row>
    <row r="244" spans="1:10" ht="60.75" thickBot="1" x14ac:dyDescent="0.3">
      <c r="A244" s="117" t="s">
        <v>409</v>
      </c>
      <c r="B244" s="116" t="s">
        <v>410</v>
      </c>
      <c r="C244" s="106"/>
      <c r="D244" s="106"/>
      <c r="E244" s="106"/>
      <c r="F244" s="15"/>
      <c r="G244" s="24" t="s">
        <v>409</v>
      </c>
      <c r="H244" s="14" t="str">
        <f t="shared" si="71"/>
        <v xml:space="preserve"> </v>
      </c>
      <c r="I244" s="14" t="str">
        <f t="shared" si="76"/>
        <v xml:space="preserve"> </v>
      </c>
      <c r="J244" s="14" t="str">
        <f t="shared" si="77"/>
        <v xml:space="preserve"> </v>
      </c>
    </row>
    <row r="245" spans="1:10" ht="15.75" thickBot="1" x14ac:dyDescent="0.3">
      <c r="A245" s="117" t="s">
        <v>411</v>
      </c>
      <c r="B245" s="116" t="s">
        <v>412</v>
      </c>
      <c r="C245" s="106"/>
      <c r="D245" s="106"/>
      <c r="E245" s="106"/>
      <c r="F245" s="15"/>
      <c r="G245" s="24" t="s">
        <v>411</v>
      </c>
      <c r="H245" s="14" t="str">
        <f t="shared" si="71"/>
        <v xml:space="preserve"> </v>
      </c>
      <c r="I245" s="14" t="str">
        <f t="shared" si="76"/>
        <v xml:space="preserve"> </v>
      </c>
      <c r="J245" s="14" t="str">
        <f t="shared" si="77"/>
        <v xml:space="preserve"> </v>
      </c>
    </row>
    <row r="246" spans="1:10" ht="15.75" thickBot="1" x14ac:dyDescent="0.3">
      <c r="A246" s="117" t="s">
        <v>413</v>
      </c>
      <c r="B246" s="116" t="s">
        <v>414</v>
      </c>
      <c r="C246" s="106"/>
      <c r="D246" s="106"/>
      <c r="E246" s="106"/>
      <c r="F246" s="15"/>
      <c r="G246" s="24" t="s">
        <v>413</v>
      </c>
      <c r="H246" s="14" t="str">
        <f t="shared" si="71"/>
        <v xml:space="preserve"> </v>
      </c>
      <c r="I246" s="14" t="str">
        <f t="shared" si="76"/>
        <v xml:space="preserve"> </v>
      </c>
      <c r="J246" s="14" t="str">
        <f t="shared" si="77"/>
        <v xml:space="preserve"> </v>
      </c>
    </row>
    <row r="247" spans="1:10" ht="15.75" thickBot="1" x14ac:dyDescent="0.3">
      <c r="A247" s="117" t="s">
        <v>415</v>
      </c>
      <c r="B247" s="116" t="s">
        <v>416</v>
      </c>
      <c r="C247" s="106"/>
      <c r="D247" s="106"/>
      <c r="E247" s="106"/>
      <c r="F247" s="15"/>
      <c r="G247" s="24" t="s">
        <v>415</v>
      </c>
      <c r="H247" s="14" t="str">
        <f t="shared" si="71"/>
        <v xml:space="preserve"> </v>
      </c>
      <c r="I247" s="14" t="str">
        <f t="shared" si="76"/>
        <v xml:space="preserve"> </v>
      </c>
      <c r="J247" s="14" t="str">
        <f t="shared" si="77"/>
        <v xml:space="preserve"> </v>
      </c>
    </row>
    <row r="248" spans="1:10" ht="24.75" thickBot="1" x14ac:dyDescent="0.3">
      <c r="A248" s="117" t="s">
        <v>417</v>
      </c>
      <c r="B248" s="116" t="s">
        <v>352</v>
      </c>
      <c r="C248" s="106"/>
      <c r="D248" s="106"/>
      <c r="E248" s="106"/>
      <c r="F248" s="15"/>
      <c r="G248" s="24" t="s">
        <v>417</v>
      </c>
      <c r="H248" s="14" t="str">
        <f t="shared" si="71"/>
        <v xml:space="preserve"> </v>
      </c>
      <c r="I248" s="14" t="str">
        <f t="shared" si="76"/>
        <v xml:space="preserve"> </v>
      </c>
      <c r="J248" s="14" t="str">
        <f t="shared" si="77"/>
        <v xml:space="preserve"> </v>
      </c>
    </row>
    <row r="249" spans="1:10" ht="36.75" thickBot="1" x14ac:dyDescent="0.3">
      <c r="A249" s="107" t="s">
        <v>532</v>
      </c>
      <c r="B249" s="108" t="s">
        <v>418</v>
      </c>
      <c r="C249" s="110"/>
      <c r="D249" s="110"/>
      <c r="E249" s="110"/>
      <c r="F249" s="15"/>
      <c r="G249" s="16">
        <v>50</v>
      </c>
      <c r="H249" s="14" t="str">
        <f t="shared" si="71"/>
        <v xml:space="preserve"> </v>
      </c>
      <c r="I249" s="14" t="str">
        <f t="shared" si="76"/>
        <v xml:space="preserve"> </v>
      </c>
      <c r="J249" s="14" t="str">
        <f t="shared" si="77"/>
        <v xml:space="preserve"> </v>
      </c>
    </row>
    <row r="250" spans="1:10" ht="48.75" thickBot="1" x14ac:dyDescent="0.3">
      <c r="A250" s="107" t="s">
        <v>533</v>
      </c>
      <c r="B250" s="108" t="s">
        <v>419</v>
      </c>
      <c r="C250" s="110"/>
      <c r="D250" s="110"/>
      <c r="E250" s="110"/>
      <c r="F250" s="15"/>
      <c r="G250" s="16">
        <v>51</v>
      </c>
      <c r="H250" s="14" t="str">
        <f t="shared" si="71"/>
        <v xml:space="preserve"> </v>
      </c>
      <c r="I250" s="14" t="str">
        <f t="shared" si="76"/>
        <v xml:space="preserve"> </v>
      </c>
      <c r="J250" s="14" t="str">
        <f t="shared" si="77"/>
        <v xml:space="preserve"> </v>
      </c>
    </row>
    <row r="251" spans="1:10" ht="24.75" thickBot="1" x14ac:dyDescent="0.3">
      <c r="A251" s="107" t="s">
        <v>534</v>
      </c>
      <c r="B251" s="108" t="s">
        <v>420</v>
      </c>
      <c r="C251" s="110"/>
      <c r="D251" s="110"/>
      <c r="E251" s="110"/>
      <c r="F251" s="15"/>
      <c r="G251" s="16">
        <v>52</v>
      </c>
      <c r="H251" s="14" t="str">
        <f t="shared" si="71"/>
        <v xml:space="preserve"> </v>
      </c>
      <c r="I251" s="14" t="str">
        <f>IF(AND((C251-E251=D251),(D251&gt;=D252))," ","ОШИБКА")</f>
        <v xml:space="preserve"> </v>
      </c>
      <c r="J251" s="14" t="str">
        <f>IF(AND((C251-D251=E251),(E251&gt;=E252))," ","ОШИБКА")</f>
        <v xml:space="preserve"> </v>
      </c>
    </row>
    <row r="252" spans="1:10" ht="15.75" thickBot="1" x14ac:dyDescent="0.3">
      <c r="A252" s="111" t="s">
        <v>421</v>
      </c>
      <c r="B252" s="112" t="s">
        <v>422</v>
      </c>
      <c r="C252" s="106"/>
      <c r="D252" s="106"/>
      <c r="E252" s="106"/>
      <c r="F252" s="15"/>
      <c r="G252" s="18" t="s">
        <v>421</v>
      </c>
      <c r="H252" s="14" t="str">
        <f t="shared" si="71"/>
        <v xml:space="preserve"> </v>
      </c>
      <c r="I252" s="14" t="str">
        <f t="shared" ref="I252" si="78">IF(C252-E252=D252," ","ОШИБКА")</f>
        <v xml:space="preserve"> </v>
      </c>
      <c r="J252" s="14" t="str">
        <f t="shared" ref="J252" si="79">IF(C252-D252=E252," ","ОШИБКА")</f>
        <v xml:space="preserve"> </v>
      </c>
    </row>
    <row r="253" spans="1:10" ht="24.75" thickBot="1" x14ac:dyDescent="0.3">
      <c r="A253" s="114" t="s">
        <v>535</v>
      </c>
      <c r="B253" s="116" t="s">
        <v>423</v>
      </c>
      <c r="C253" s="106"/>
      <c r="D253" s="106"/>
      <c r="E253" s="106"/>
      <c r="F253" s="15"/>
      <c r="G253" s="21">
        <v>53</v>
      </c>
      <c r="H253" s="14" t="str">
        <f t="shared" si="71"/>
        <v xml:space="preserve"> </v>
      </c>
      <c r="I253" s="14" t="str">
        <f>IF(AND(C253-E253=D253,D253&gt;=SUM(D255:D256))," ","ОШИБКА")</f>
        <v xml:space="preserve"> </v>
      </c>
      <c r="J253" s="14" t="str">
        <f>IF(AND(C253-D253=E253,E253&gt;=SUM(E255:E256))," ","ОШИБКА")</f>
        <v xml:space="preserve"> </v>
      </c>
    </row>
    <row r="254" spans="1:10" ht="15.75" thickBot="1" x14ac:dyDescent="0.3">
      <c r="A254" s="114"/>
      <c r="B254" s="116" t="s">
        <v>424</v>
      </c>
      <c r="C254" s="106"/>
      <c r="D254" s="106"/>
      <c r="E254" s="106"/>
      <c r="F254" s="15"/>
      <c r="G254" s="21"/>
      <c r="H254"/>
      <c r="I254" s="37"/>
      <c r="J254" s="37"/>
    </row>
    <row r="255" spans="1:10" ht="15.75" thickBot="1" x14ac:dyDescent="0.3">
      <c r="A255" s="114" t="s">
        <v>425</v>
      </c>
      <c r="B255" s="116" t="s">
        <v>426</v>
      </c>
      <c r="C255" s="106"/>
      <c r="D255" s="106"/>
      <c r="E255" s="106"/>
      <c r="F255" s="15"/>
      <c r="G255" s="21" t="s">
        <v>425</v>
      </c>
      <c r="H255" s="14" t="str">
        <f t="shared" si="71"/>
        <v xml:space="preserve"> </v>
      </c>
      <c r="I255" s="14" t="str">
        <f>IF(AND((C255-E255=D255),(D253&gt;=SUM(D255:D256)))," ","ОШИБКА")</f>
        <v xml:space="preserve"> </v>
      </c>
      <c r="J255" s="14" t="str">
        <f>IF(AND((C255-D255=E255),(E253&gt;=SUM(E255:E256)))," ","ОШИБКА")</f>
        <v xml:space="preserve"> </v>
      </c>
    </row>
    <row r="256" spans="1:10" ht="15.75" thickBot="1" x14ac:dyDescent="0.3">
      <c r="A256" s="114" t="s">
        <v>427</v>
      </c>
      <c r="B256" s="116" t="s">
        <v>428</v>
      </c>
      <c r="C256" s="106"/>
      <c r="D256" s="106"/>
      <c r="E256" s="106"/>
      <c r="F256" s="15"/>
      <c r="G256" s="21" t="s">
        <v>427</v>
      </c>
      <c r="H256" s="14" t="str">
        <f t="shared" si="71"/>
        <v xml:space="preserve"> </v>
      </c>
      <c r="I256" s="14" t="str">
        <f>IF(AND((C256-E256=D256),(D253&gt;=SUM(D255:D256)))," ","ОШИБКА")</f>
        <v xml:space="preserve"> </v>
      </c>
      <c r="J256" s="14" t="str">
        <f>IF(AND((C256-D256=E256),(E253&gt;=SUM(E255:E256)))," ","ОШИБКА")</f>
        <v xml:space="preserve"> </v>
      </c>
    </row>
    <row r="257" spans="1:10" ht="24.75" thickBot="1" x14ac:dyDescent="0.3">
      <c r="A257" s="114" t="s">
        <v>536</v>
      </c>
      <c r="B257" s="116" t="s">
        <v>429</v>
      </c>
      <c r="C257" s="106"/>
      <c r="D257" s="106"/>
      <c r="E257" s="106"/>
      <c r="F257" s="15"/>
      <c r="G257" s="21">
        <v>54</v>
      </c>
      <c r="H257" s="14" t="str">
        <f t="shared" si="71"/>
        <v xml:space="preserve"> </v>
      </c>
      <c r="I257" s="14" t="str">
        <f>IF(AND(C257-E257=D257,D257&gt;=SUM(D258:D259))," ","ОШИБКА")</f>
        <v xml:space="preserve"> </v>
      </c>
      <c r="J257" s="14" t="str">
        <f>IF(AND(C257-D257=E257,E257&gt;=SUM(E258:E259))," ","ОШИБКА")</f>
        <v xml:space="preserve"> </v>
      </c>
    </row>
    <row r="258" spans="1:10" ht="15.75" thickBot="1" x14ac:dyDescent="0.3">
      <c r="A258" s="114" t="s">
        <v>430</v>
      </c>
      <c r="B258" s="116" t="s">
        <v>431</v>
      </c>
      <c r="C258" s="106"/>
      <c r="D258" s="106"/>
      <c r="E258" s="106"/>
      <c r="F258" s="15"/>
      <c r="G258" s="21" t="s">
        <v>430</v>
      </c>
      <c r="H258" s="14" t="str">
        <f t="shared" si="71"/>
        <v xml:space="preserve"> </v>
      </c>
      <c r="I258" s="14" t="str">
        <f>IF(AND((C258-E258=D258),(D257&gt;=SUM(D258:D259)))," ","ОШИБКА")</f>
        <v xml:space="preserve"> </v>
      </c>
      <c r="J258" s="14" t="str">
        <f>IF(AND((C258-D258=E258),(E257&gt;=SUM(E258:E259)))," ","ОШИБКА")</f>
        <v xml:space="preserve"> </v>
      </c>
    </row>
    <row r="259" spans="1:10" ht="15.75" thickBot="1" x14ac:dyDescent="0.3">
      <c r="A259" s="114" t="s">
        <v>432</v>
      </c>
      <c r="B259" s="116" t="s">
        <v>428</v>
      </c>
      <c r="C259" s="106"/>
      <c r="D259" s="106"/>
      <c r="E259" s="106"/>
      <c r="F259" s="15"/>
      <c r="G259" s="21" t="s">
        <v>432</v>
      </c>
      <c r="H259" s="14" t="str">
        <f t="shared" si="71"/>
        <v xml:space="preserve"> </v>
      </c>
      <c r="I259" s="14" t="str">
        <f>IF(AND((C259-E259=D259),(D257&gt;=SUM(D258:D259)))," ","ОШИБКА")</f>
        <v xml:space="preserve"> </v>
      </c>
      <c r="J259" s="14" t="str">
        <f>IF(AND((C259-D259=E259),(E257&gt;=SUM(E258:E259)))," ","ОШИБКА")</f>
        <v xml:space="preserve"> </v>
      </c>
    </row>
    <row r="260" spans="1:10" ht="24.75" thickBot="1" x14ac:dyDescent="0.3">
      <c r="A260" s="107" t="s">
        <v>537</v>
      </c>
      <c r="B260" s="108" t="s">
        <v>433</v>
      </c>
      <c r="C260" s="110"/>
      <c r="D260" s="110"/>
      <c r="E260" s="110"/>
      <c r="F260" s="15"/>
      <c r="G260" s="16">
        <v>55</v>
      </c>
      <c r="H260" s="14" t="str">
        <f t="shared" si="71"/>
        <v xml:space="preserve"> </v>
      </c>
      <c r="I260" s="14" t="str">
        <f>IF(AND(C260-E260=D260,D260&gt;=SUM(D262:D264))," ","ОШИБКА")</f>
        <v xml:space="preserve"> </v>
      </c>
      <c r="J260" s="14" t="str">
        <f>IF(AND(C260-D260=E260,E260&gt;=SUM(E262:E264))," ","ОШИБКА")</f>
        <v xml:space="preserve"> </v>
      </c>
    </row>
    <row r="261" spans="1:10" ht="15.75" thickBot="1" x14ac:dyDescent="0.3">
      <c r="A261" s="114"/>
      <c r="B261" s="116" t="s">
        <v>424</v>
      </c>
      <c r="C261" s="106"/>
      <c r="D261" s="106"/>
      <c r="E261" s="106"/>
      <c r="F261" s="15"/>
      <c r="G261" s="21"/>
      <c r="H261"/>
      <c r="I261" s="37"/>
      <c r="J261" s="37"/>
    </row>
    <row r="262" spans="1:10" ht="36.75" thickBot="1" x14ac:dyDescent="0.3">
      <c r="A262" s="114" t="s">
        <v>434</v>
      </c>
      <c r="B262" s="116" t="s">
        <v>435</v>
      </c>
      <c r="C262" s="106"/>
      <c r="D262" s="106"/>
      <c r="E262" s="106"/>
      <c r="F262" s="15"/>
      <c r="G262" s="21" t="s">
        <v>434</v>
      </c>
      <c r="H262" s="14" t="str">
        <f t="shared" si="71"/>
        <v xml:space="preserve"> </v>
      </c>
      <c r="I262" s="14" t="str">
        <f>IF(AND((C262-E262=D262),(D260&gt;=SUM(D262:D264)))," ","ОШИБКА")</f>
        <v xml:space="preserve"> </v>
      </c>
      <c r="J262" s="14" t="str">
        <f>IF(AND((C262-D262=E262),(E260&gt;=SUM(E262:E264)))," ","ОШИБКА")</f>
        <v xml:space="preserve"> </v>
      </c>
    </row>
    <row r="263" spans="1:10" ht="36.75" thickBot="1" x14ac:dyDescent="0.3">
      <c r="A263" s="114" t="s">
        <v>436</v>
      </c>
      <c r="B263" s="116" t="s">
        <v>437</v>
      </c>
      <c r="C263" s="106"/>
      <c r="D263" s="106"/>
      <c r="E263" s="106"/>
      <c r="F263" s="15"/>
      <c r="G263" s="21" t="s">
        <v>436</v>
      </c>
      <c r="H263" s="14" t="str">
        <f t="shared" si="71"/>
        <v xml:space="preserve"> </v>
      </c>
      <c r="I263" s="14" t="str">
        <f>IF(AND((C263-E263=D263),(D260&gt;=SUM(D262:D264)))," ","ОШИБКА")</f>
        <v xml:space="preserve"> </v>
      </c>
      <c r="J263" s="14" t="str">
        <f>IF(AND((C263-D263=E263),(E260&gt;=SUM(E262:E264)))," ","ОШИБКА")</f>
        <v xml:space="preserve"> </v>
      </c>
    </row>
    <row r="264" spans="1:10" ht="36.75" thickBot="1" x14ac:dyDescent="0.3">
      <c r="A264" s="114" t="s">
        <v>436</v>
      </c>
      <c r="B264" s="116" t="s">
        <v>438</v>
      </c>
      <c r="C264" s="106"/>
      <c r="D264" s="106"/>
      <c r="E264" s="106"/>
      <c r="F264" s="15"/>
      <c r="G264" s="21" t="s">
        <v>436</v>
      </c>
      <c r="H264" s="14" t="str">
        <f t="shared" si="71"/>
        <v xml:space="preserve"> </v>
      </c>
      <c r="I264" s="14" t="str">
        <f>IF(AND((C264-E264=D264),(D260&gt;=SUM(D262:D264)))," ","ОШИБКА")</f>
        <v xml:space="preserve"> </v>
      </c>
      <c r="J264" s="14" t="str">
        <f>IF(AND((C264-D264=E264),(E260&gt;=SUM(E262:E264)))," ","ОШИБКА")</f>
        <v xml:space="preserve"> </v>
      </c>
    </row>
    <row r="265" spans="1:10" ht="24" customHeight="1" x14ac:dyDescent="0.25">
      <c r="A265" s="176" t="s">
        <v>538</v>
      </c>
      <c r="B265" s="176"/>
      <c r="C265" s="176"/>
      <c r="D265" s="176"/>
      <c r="E265" s="176"/>
      <c r="F265" s="15"/>
      <c r="G265" s="15"/>
      <c r="H265" s="15"/>
      <c r="I265" s="15"/>
      <c r="J265" s="15"/>
    </row>
    <row r="266" spans="1:10" x14ac:dyDescent="0.25">
      <c r="A266" s="139"/>
      <c r="B266" s="177" t="s">
        <v>440</v>
      </c>
      <c r="C266" s="177"/>
      <c r="D266" s="177"/>
      <c r="E266" s="177"/>
      <c r="F266" s="15"/>
      <c r="G266" s="15"/>
      <c r="H266" s="15"/>
      <c r="I266" s="15"/>
      <c r="J266" s="15"/>
    </row>
    <row r="267" spans="1:10" x14ac:dyDescent="0.25">
      <c r="A267" s="178" t="s">
        <v>441</v>
      </c>
      <c r="B267" s="178"/>
      <c r="C267" s="178"/>
      <c r="D267" s="178"/>
      <c r="E267" s="178"/>
      <c r="F267" s="15"/>
      <c r="G267" s="15"/>
      <c r="H267" s="15"/>
      <c r="I267" s="15"/>
      <c r="J267" s="15"/>
    </row>
    <row r="268" spans="1:10" ht="46.5" customHeight="1" x14ac:dyDescent="0.25">
      <c r="A268" s="175" t="s">
        <v>442</v>
      </c>
      <c r="B268" s="175"/>
      <c r="C268" s="175"/>
      <c r="D268" s="175"/>
      <c r="E268" s="175"/>
      <c r="F268" s="15"/>
      <c r="G268" s="15"/>
      <c r="H268" s="15"/>
      <c r="I268" s="15"/>
      <c r="J268" s="15"/>
    </row>
    <row r="269" spans="1:10" ht="24" customHeight="1" x14ac:dyDescent="0.25">
      <c r="A269" s="175" t="s">
        <v>443</v>
      </c>
      <c r="B269" s="175"/>
      <c r="C269" s="175"/>
      <c r="D269" s="175"/>
      <c r="E269" s="175"/>
      <c r="F269" s="15"/>
      <c r="G269" s="15"/>
      <c r="H269" s="15"/>
      <c r="I269" s="15"/>
      <c r="J269" s="15"/>
    </row>
    <row r="270" spans="1:10" ht="30.75" customHeight="1" x14ac:dyDescent="0.25">
      <c r="A270" s="175" t="s">
        <v>539</v>
      </c>
      <c r="B270" s="175"/>
      <c r="C270" s="175"/>
      <c r="D270" s="175"/>
      <c r="E270" s="175"/>
    </row>
    <row r="271" spans="1:10" ht="70.5" customHeight="1" x14ac:dyDescent="0.25">
      <c r="A271" s="175" t="s">
        <v>445</v>
      </c>
      <c r="B271" s="175"/>
      <c r="C271" s="175"/>
      <c r="D271" s="175"/>
      <c r="E271" s="175"/>
    </row>
    <row r="272" spans="1:10" ht="39.75" customHeight="1" x14ac:dyDescent="0.25">
      <c r="A272" s="175" t="s">
        <v>446</v>
      </c>
      <c r="B272" s="175"/>
      <c r="C272" s="175"/>
      <c r="D272" s="175"/>
      <c r="E272" s="175"/>
    </row>
    <row r="273" spans="1:1" ht="15.75" x14ac:dyDescent="0.25">
      <c r="A273" s="140"/>
    </row>
  </sheetData>
  <mergeCells count="17">
    <mergeCell ref="A271:E271"/>
    <mergeCell ref="A272:E272"/>
    <mergeCell ref="H5:H6"/>
    <mergeCell ref="I5:J5"/>
    <mergeCell ref="A265:E265"/>
    <mergeCell ref="B266:E266"/>
    <mergeCell ref="A267:E267"/>
    <mergeCell ref="A268:E268"/>
    <mergeCell ref="A269:E269"/>
    <mergeCell ref="A270:E270"/>
    <mergeCell ref="A1:E1"/>
    <mergeCell ref="A2:E2"/>
    <mergeCell ref="A3:E3"/>
    <mergeCell ref="A4:B4"/>
    <mergeCell ref="A5:A6"/>
    <mergeCell ref="C5:C6"/>
    <mergeCell ref="D5:E5"/>
  </mergeCells>
  <conditionalFormatting sqref="D163:E164">
    <cfRule type="containsText" dxfId="7" priority="6" operator="containsText" text="ОШИБКА">
      <formula>NOT(ISERROR(SEARCH("ОШИБКА",D163)))</formula>
    </cfRule>
  </conditionalFormatting>
  <conditionalFormatting sqref="D177:E181">
    <cfRule type="containsText" dxfId="6" priority="5" operator="containsText" text="ОШИБКА">
      <formula>NOT(ISERROR(SEARCH("ОШИБКА",D177)))</formula>
    </cfRule>
  </conditionalFormatting>
  <conditionalFormatting sqref="G1:J7 G265:J1048576">
    <cfRule type="containsText" dxfId="5" priority="4" operator="containsText" text="ОШИБКА">
      <formula>NOT(ISERROR(SEARCH("ОШИБКА",G1)))</formula>
    </cfRule>
  </conditionalFormatting>
  <conditionalFormatting sqref="G125 G142 G126:H141 G143:H157 G158 G254 I254:J254 G255:J259 G261 G260:H260 G262:H264 I125:J158 G8:J124 G159:J253">
    <cfRule type="containsText" dxfId="4" priority="3" operator="containsText" text="ОШИБКА">
      <formula>NOT(ISERROR(SEARCH("ОШИБКА",G8)))</formula>
    </cfRule>
  </conditionalFormatting>
  <conditionalFormatting sqref="I260:J263">
    <cfRule type="containsText" dxfId="3" priority="2" operator="containsText" text="ОШИБКА">
      <formula>NOT(ISERROR(SEARCH("ОШИБКА",I260)))</formula>
    </cfRule>
  </conditionalFormatting>
  <conditionalFormatting sqref="I264:J264">
    <cfRule type="containsText" dxfId="2" priority="1" operator="containsText" text="ОШИБКА">
      <formula>NOT(ISERROR(SEARCH("ОШИБКА",I264)))</formula>
    </cfRule>
  </conditionalFormatting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6"/>
  <sheetViews>
    <sheetView tabSelected="1" view="pageBreakPreview" topLeftCell="A253" zoomScale="115" zoomScaleNormal="100" zoomScaleSheetLayoutView="115" workbookViewId="0">
      <selection activeCell="A268" sqref="A268:E268"/>
    </sheetView>
  </sheetViews>
  <sheetFormatPr defaultColWidth="10.140625" defaultRowHeight="15" x14ac:dyDescent="0.25"/>
  <cols>
    <col min="1" max="1" width="12" style="1" customWidth="1"/>
    <col min="2" max="2" width="62.140625" style="1" customWidth="1"/>
    <col min="3" max="3" width="10.140625" style="1" customWidth="1"/>
    <col min="4" max="5" width="8.5703125" style="1" customWidth="1"/>
    <col min="6" max="6" width="9.140625" style="3" customWidth="1"/>
    <col min="7" max="105" width="9.140625" style="1" customWidth="1"/>
    <col min="106" max="16384" width="10.140625" style="1"/>
  </cols>
  <sheetData>
    <row r="1" spans="1:6" ht="33" customHeight="1" x14ac:dyDescent="0.25">
      <c r="B1" s="2"/>
      <c r="C1" s="148" t="s">
        <v>0</v>
      </c>
      <c r="D1" s="148"/>
      <c r="E1" s="148"/>
    </row>
    <row r="2" spans="1:6" s="6" customFormat="1" ht="61.5" customHeight="1" x14ac:dyDescent="0.25">
      <c r="A2" s="4"/>
      <c r="B2" s="149" t="s">
        <v>1</v>
      </c>
      <c r="C2" s="149"/>
      <c r="D2" s="149"/>
      <c r="E2" s="149"/>
      <c r="F2" s="5"/>
    </row>
    <row r="3" spans="1:6" s="9" customFormat="1" ht="24.75" customHeight="1" x14ac:dyDescent="0.25">
      <c r="A3" s="7"/>
      <c r="B3" s="150" t="s">
        <v>540</v>
      </c>
      <c r="C3" s="150"/>
      <c r="D3" s="150"/>
      <c r="E3" s="150"/>
      <c r="F3" s="8"/>
    </row>
    <row r="4" spans="1:6" s="6" customFormat="1" ht="15" customHeight="1" x14ac:dyDescent="0.25">
      <c r="A4" s="10"/>
      <c r="B4" s="151" t="s">
        <v>2</v>
      </c>
      <c r="C4" s="151"/>
      <c r="D4" s="151"/>
      <c r="E4" s="151"/>
      <c r="F4" s="5"/>
    </row>
    <row r="5" spans="1:6" ht="13.5" customHeight="1" x14ac:dyDescent="0.25">
      <c r="A5" s="152" t="s">
        <v>3</v>
      </c>
      <c r="B5" s="11" t="s">
        <v>4</v>
      </c>
      <c r="C5" s="143" t="s">
        <v>5</v>
      </c>
      <c r="D5" s="145" t="s">
        <v>6</v>
      </c>
      <c r="E5" s="146"/>
    </row>
    <row r="6" spans="1:6" ht="102" customHeight="1" x14ac:dyDescent="0.25">
      <c r="A6" s="153"/>
      <c r="B6" s="11" t="s">
        <v>4</v>
      </c>
      <c r="C6" s="144"/>
      <c r="D6" s="12" t="s">
        <v>7</v>
      </c>
      <c r="E6" s="12" t="s">
        <v>8</v>
      </c>
    </row>
    <row r="7" spans="1:6" ht="15" customHeight="1" x14ac:dyDescent="0.25">
      <c r="A7" s="11">
        <v>1</v>
      </c>
      <c r="B7" s="11">
        <v>2</v>
      </c>
      <c r="C7" s="12">
        <v>3</v>
      </c>
      <c r="D7" s="12">
        <v>4</v>
      </c>
      <c r="E7" s="12">
        <v>5</v>
      </c>
    </row>
    <row r="8" spans="1:6" customFormat="1" ht="36" x14ac:dyDescent="0.25">
      <c r="A8" s="13" t="s">
        <v>9</v>
      </c>
      <c r="B8" s="13" t="s">
        <v>10</v>
      </c>
      <c r="C8" s="14">
        <f>SUM(МО!C8,КБР!C8,КЧР!C8,РД!C8,РИ!C8,'РСО-А'!C8,ЧР!C8)</f>
        <v>380</v>
      </c>
      <c r="D8" s="14">
        <f>SUM(МО!D8,КБР!D8,КЧР!D8,РД!D8,РИ!D8,'РСО-А'!D8,ЧР!D8)</f>
        <v>218</v>
      </c>
      <c r="E8" s="14">
        <f>SUM(МО!E8,КБР!E8,КЧР!E8,РД!E8,РИ!E8,'РСО-А'!E8,ЧР!E8)</f>
        <v>162</v>
      </c>
      <c r="F8" s="15"/>
    </row>
    <row r="9" spans="1:6" customFormat="1" x14ac:dyDescent="0.25">
      <c r="A9" s="17" t="s">
        <v>11</v>
      </c>
      <c r="B9" s="17" t="s">
        <v>12</v>
      </c>
      <c r="C9" s="14">
        <f>SUM(МО!C9,КБР!C9,КЧР!C9,РД!C9,РИ!C9,'РСО-А'!C9,ЧР!C9)</f>
        <v>166</v>
      </c>
      <c r="D9" s="14">
        <f>SUM(МО!D9,КБР!D9,КЧР!D9,РД!D9,РИ!D9,'РСО-А'!D9,ЧР!D9)</f>
        <v>95</v>
      </c>
      <c r="E9" s="14">
        <f>SUM(МО!E9,КБР!E9,КЧР!E9,РД!E9,РИ!E9,'РСО-А'!E9,ЧР!E9)</f>
        <v>71</v>
      </c>
      <c r="F9" s="15"/>
    </row>
    <row r="10" spans="1:6" customFormat="1" ht="24" x14ac:dyDescent="0.25">
      <c r="A10" s="19" t="s">
        <v>13</v>
      </c>
      <c r="B10" s="20" t="s">
        <v>14</v>
      </c>
      <c r="C10" s="14">
        <f>SUM(МО!C10,КБР!C10,КЧР!C10,РД!C10,РИ!C10,'РСО-А'!C10,ЧР!C10)</f>
        <v>214</v>
      </c>
      <c r="D10" s="14">
        <f>SUM(МО!D10,КБР!D10,КЧР!D10,РД!D10,РИ!D10,'РСО-А'!D10,ЧР!D10)</f>
        <v>123</v>
      </c>
      <c r="E10" s="14">
        <f>SUM(МО!E10,КБР!E10,КЧР!E10,РД!E10,РИ!E10,'РСО-А'!E10,ЧР!E10)</f>
        <v>91</v>
      </c>
      <c r="F10" s="15"/>
    </row>
    <row r="11" spans="1:6" customFormat="1" ht="15" customHeight="1" x14ac:dyDescent="0.25">
      <c r="A11" s="17" t="s">
        <v>15</v>
      </c>
      <c r="B11" s="17" t="s">
        <v>16</v>
      </c>
      <c r="C11" s="14">
        <f>SUM(МО!C11,КБР!C11,КЧР!C11,РД!C11,РИ!C11,'РСО-А'!C11,ЧР!C11)</f>
        <v>1</v>
      </c>
      <c r="D11" s="14">
        <f>SUM(МО!D11,КБР!D11,КЧР!D11,РД!D11,РИ!D11,'РСО-А'!D11,ЧР!D11)</f>
        <v>0</v>
      </c>
      <c r="E11" s="14">
        <f>SUM(МО!E11,КБР!E11,КЧР!E11,РД!E11,РИ!E11,'РСО-А'!E11,ЧР!E11)</f>
        <v>1</v>
      </c>
      <c r="F11" s="15"/>
    </row>
    <row r="12" spans="1:6" customFormat="1" ht="15" customHeight="1" x14ac:dyDescent="0.25">
      <c r="A12" s="17" t="s">
        <v>17</v>
      </c>
      <c r="B12" s="17" t="s">
        <v>18</v>
      </c>
      <c r="C12" s="14">
        <f>SUM(МО!C12,КБР!C12,КЧР!C12,РД!C12,РИ!C12,'РСО-А'!C12,ЧР!C12)</f>
        <v>0</v>
      </c>
      <c r="D12" s="14">
        <f>SUM(МО!D12,КБР!D12,КЧР!D12,РД!D12,РИ!D12,'РСО-А'!D12,ЧР!D12)</f>
        <v>0</v>
      </c>
      <c r="E12" s="14">
        <f>SUM(МО!E12,КБР!E12,КЧР!E12,РД!E12,РИ!E12,'РСО-А'!E12,ЧР!E12)</f>
        <v>0</v>
      </c>
      <c r="F12" s="15"/>
    </row>
    <row r="13" spans="1:6" customFormat="1" ht="15" customHeight="1" x14ac:dyDescent="0.25">
      <c r="A13" s="17" t="s">
        <v>19</v>
      </c>
      <c r="B13" s="17" t="s">
        <v>20</v>
      </c>
      <c r="C13" s="14">
        <f>SUM(МО!C13,КБР!C13,КЧР!C13,РД!C13,РИ!C13,'РСО-А'!C13,ЧР!C13)</f>
        <v>20</v>
      </c>
      <c r="D13" s="14">
        <f>SUM(МО!D13,КБР!D13,КЧР!D13,РД!D13,РИ!D13,'РСО-А'!D13,ЧР!D13)</f>
        <v>9</v>
      </c>
      <c r="E13" s="14">
        <f>SUM(МО!E13,КБР!E13,КЧР!E13,РД!E13,РИ!E13,'РСО-А'!E13,ЧР!E13)</f>
        <v>11</v>
      </c>
      <c r="F13" s="15"/>
    </row>
    <row r="14" spans="1:6" customFormat="1" ht="24" x14ac:dyDescent="0.25">
      <c r="A14" s="17" t="s">
        <v>21</v>
      </c>
      <c r="B14" s="17" t="s">
        <v>22</v>
      </c>
      <c r="C14" s="14">
        <f>SUM(МО!C14,КБР!C14,КЧР!C14,РД!C14,РИ!C14,'РСО-А'!C14,ЧР!C14)</f>
        <v>158</v>
      </c>
      <c r="D14" s="14">
        <f>SUM(МО!D14,КБР!D14,КЧР!D14,РД!D14,РИ!D14,'РСО-А'!D14,ЧР!D14)</f>
        <v>99</v>
      </c>
      <c r="E14" s="14">
        <f>SUM(МО!E14,КБР!E14,КЧР!E14,РД!E14,РИ!E14,'РСО-А'!E14,ЧР!E14)</f>
        <v>59</v>
      </c>
      <c r="F14" s="15"/>
    </row>
    <row r="15" spans="1:6" customFormat="1" ht="15" customHeight="1" x14ac:dyDescent="0.25">
      <c r="A15" s="17" t="s">
        <v>23</v>
      </c>
      <c r="B15" s="17" t="s">
        <v>24</v>
      </c>
      <c r="C15" s="14">
        <f>SUM(МО!C15,КБР!C15,КЧР!C15,РД!C15,РИ!C15,'РСО-А'!C15,ЧР!C15)</f>
        <v>34</v>
      </c>
      <c r="D15" s="14">
        <f>SUM(МО!D15,КБР!D15,КЧР!D15,РД!D15,РИ!D15,'РСО-А'!D15,ЧР!D15)</f>
        <v>15</v>
      </c>
      <c r="E15" s="14">
        <f>SUM(МО!E15,КБР!E15,КЧР!E15,РД!E15,РИ!E15,'РСО-А'!E15,ЧР!E15)</f>
        <v>19</v>
      </c>
      <c r="F15" s="15"/>
    </row>
    <row r="16" spans="1:6" customFormat="1" ht="24" x14ac:dyDescent="0.25">
      <c r="A16" s="19" t="s">
        <v>25</v>
      </c>
      <c r="B16" s="17" t="s">
        <v>26</v>
      </c>
      <c r="C16" s="14">
        <f>SUM(МО!C16,КБР!C16,КЧР!C16,РД!C16,РИ!C16,'РСО-А'!C16,ЧР!C16)</f>
        <v>0</v>
      </c>
      <c r="D16" s="14">
        <f>SUM(МО!D16,КБР!D16,КЧР!D16,РД!D16,РИ!D16,'РСО-А'!D16,ЧР!D16)</f>
        <v>0</v>
      </c>
      <c r="E16" s="14">
        <f>SUM(МО!E16,КБР!E16,КЧР!E16,РД!E16,РИ!E16,'РСО-А'!E16,ЧР!E16)</f>
        <v>0</v>
      </c>
      <c r="F16" s="15"/>
    </row>
    <row r="17" spans="1:6" customFormat="1" ht="36" x14ac:dyDescent="0.25">
      <c r="A17" s="19" t="s">
        <v>27</v>
      </c>
      <c r="B17" s="17" t="s">
        <v>28</v>
      </c>
      <c r="C17" s="14">
        <f>SUM(МО!C17,КБР!C17,КЧР!C17,РД!C17,РИ!C17,'РСО-А'!C17,ЧР!C17)</f>
        <v>0</v>
      </c>
      <c r="D17" s="14">
        <f>SUM(МО!D17,КБР!D17,КЧР!D17,РД!D17,РИ!D17,'РСО-А'!D17,ЧР!D17)</f>
        <v>0</v>
      </c>
      <c r="E17" s="14">
        <f>SUM(МО!E17,КБР!E17,КЧР!E17,РД!E17,РИ!E17,'РСО-А'!E17,ЧР!E17)</f>
        <v>0</v>
      </c>
      <c r="F17" s="15"/>
    </row>
    <row r="18" spans="1:6" customFormat="1" ht="24" x14ac:dyDescent="0.25">
      <c r="A18" s="17" t="s">
        <v>29</v>
      </c>
      <c r="B18" s="17" t="s">
        <v>30</v>
      </c>
      <c r="C18" s="14">
        <f>SUM(МО!C18,КБР!C18,КЧР!C18,РД!C18,РИ!C18,'РСО-А'!C18,ЧР!C18)</f>
        <v>1</v>
      </c>
      <c r="D18" s="14">
        <f>SUM(МО!D18,КБР!D18,КЧР!D18,РД!D18,РИ!D18,'РСО-А'!D18,ЧР!D18)</f>
        <v>0</v>
      </c>
      <c r="E18" s="14">
        <f>SUM(МО!E18,КБР!E18,КЧР!E18,РД!E18,РИ!E18,'РСО-А'!E18,ЧР!E18)</f>
        <v>1</v>
      </c>
      <c r="F18" s="15"/>
    </row>
    <row r="19" spans="1:6" customFormat="1" ht="36" x14ac:dyDescent="0.25">
      <c r="A19" s="19" t="s">
        <v>31</v>
      </c>
      <c r="B19" s="19" t="s">
        <v>32</v>
      </c>
      <c r="C19" s="14">
        <f>SUM(МО!C19,КБР!C19,КЧР!C19,РД!C19,РИ!C19,'РСО-А'!C19,ЧР!C19)</f>
        <v>0</v>
      </c>
      <c r="D19" s="14">
        <f>SUM(МО!D19,КБР!D19,КЧР!D19,РД!D19,РИ!D19,'РСО-А'!D19,ЧР!D19)</f>
        <v>0</v>
      </c>
      <c r="E19" s="14">
        <f>SUM(МО!E19,КБР!E19,КЧР!E19,РД!E19,РИ!E19,'РСО-А'!E19,ЧР!E19)</f>
        <v>0</v>
      </c>
      <c r="F19" s="15"/>
    </row>
    <row r="20" spans="1:6" customFormat="1" ht="24" customHeight="1" x14ac:dyDescent="0.25">
      <c r="A20" s="17" t="s">
        <v>33</v>
      </c>
      <c r="B20" s="17" t="s">
        <v>34</v>
      </c>
      <c r="C20" s="14">
        <f>SUM(МО!C20,КБР!C20,КЧР!C20,РД!C20,РИ!C20,'РСО-А'!C20,ЧР!C20)</f>
        <v>0</v>
      </c>
      <c r="D20" s="14">
        <f>SUM(МО!D20,КБР!D20,КЧР!D20,РД!D20,РИ!D20,'РСО-А'!D20,ЧР!D20)</f>
        <v>0</v>
      </c>
      <c r="E20" s="14">
        <f>SUM(МО!E20,КБР!E20,КЧР!E20,РД!E20,РИ!E20,'РСО-А'!E20,ЧР!E20)</f>
        <v>0</v>
      </c>
      <c r="F20" s="15"/>
    </row>
    <row r="21" spans="1:6" customFormat="1" ht="15" customHeight="1" x14ac:dyDescent="0.25">
      <c r="A21" s="19" t="s">
        <v>35</v>
      </c>
      <c r="B21" s="19" t="s">
        <v>36</v>
      </c>
      <c r="C21" s="14">
        <f>SUM(МО!C21,КБР!C21,КЧР!C21,РД!C21,РИ!C21,'РСО-А'!C21,ЧР!C21)</f>
        <v>0</v>
      </c>
      <c r="D21" s="14">
        <f>SUM(МО!D21,КБР!D21,КЧР!D21,РД!D21,РИ!D21,'РСО-А'!D21,ЧР!D21)</f>
        <v>0</v>
      </c>
      <c r="E21" s="14">
        <f>SUM(МО!E21,КБР!E21,КЧР!E21,РД!E21,РИ!E21,'РСО-А'!E21,ЧР!E21)</f>
        <v>0</v>
      </c>
      <c r="F21" s="15"/>
    </row>
    <row r="22" spans="1:6" customFormat="1" ht="24" x14ac:dyDescent="0.25">
      <c r="A22" s="19" t="s">
        <v>37</v>
      </c>
      <c r="B22" s="19" t="s">
        <v>38</v>
      </c>
      <c r="C22" s="14">
        <f>SUM(МО!C22,КБР!C22,КЧР!C22,РД!C22,РИ!C22,'РСО-А'!C22,ЧР!C22)</f>
        <v>0</v>
      </c>
      <c r="D22" s="14">
        <f>SUM(МО!D22,КБР!D22,КЧР!D22,РД!D22,РИ!D22,'РСО-А'!D22,ЧР!D22)</f>
        <v>0</v>
      </c>
      <c r="E22" s="14">
        <f>SUM(МО!E22,КБР!E22,КЧР!E22,РД!E22,РИ!E22,'РСО-А'!E22,ЧР!E22)</f>
        <v>0</v>
      </c>
      <c r="F22" s="15"/>
    </row>
    <row r="23" spans="1:6" customFormat="1" ht="24" x14ac:dyDescent="0.25">
      <c r="A23" s="13">
        <v>2</v>
      </c>
      <c r="B23" s="13" t="s">
        <v>39</v>
      </c>
      <c r="C23" s="14">
        <f>SUM(МО!C23,КБР!C23,КЧР!C23,РД!C23,РИ!C23,'РСО-А'!C23,ЧР!C23)</f>
        <v>205</v>
      </c>
      <c r="D23" s="14">
        <f>SUM(МО!D23,КБР!D23,КЧР!D23,РД!D23,РИ!D23,'РСО-А'!D23,ЧР!D23)</f>
        <v>120</v>
      </c>
      <c r="E23" s="14">
        <f>SUM(МО!E23,КБР!E23,КЧР!E23,РД!E23,РИ!E23,'РСО-А'!E23,ЧР!E23)</f>
        <v>85</v>
      </c>
      <c r="F23" s="15"/>
    </row>
    <row r="24" spans="1:6" customFormat="1" x14ac:dyDescent="0.25">
      <c r="A24" s="19" t="s">
        <v>40</v>
      </c>
      <c r="B24" s="19" t="s">
        <v>41</v>
      </c>
      <c r="C24" s="14">
        <f>SUM(МО!C24,КБР!C24,КЧР!C24,РД!C24,РИ!C24,'РСО-А'!C24,ЧР!C24)</f>
        <v>51</v>
      </c>
      <c r="D24" s="14">
        <f>SUM(МО!D24,КБР!D24,КЧР!D24,РД!D24,РИ!D24,'РСО-А'!D24,ЧР!D24)</f>
        <v>31</v>
      </c>
      <c r="E24" s="14">
        <f>SUM(МО!E24,КБР!E24,КЧР!E24,РД!E24,РИ!E24,'РСО-А'!E24,ЧР!E24)</f>
        <v>20</v>
      </c>
      <c r="F24" s="15"/>
    </row>
    <row r="25" spans="1:6" customFormat="1" ht="24" x14ac:dyDescent="0.25">
      <c r="A25" s="19" t="s">
        <v>42</v>
      </c>
      <c r="B25" s="19" t="s">
        <v>43</v>
      </c>
      <c r="C25" s="14">
        <f>SUM(МО!C25,КБР!C25,КЧР!C25,РД!C25,РИ!C25,'РСО-А'!C25,ЧР!C25)</f>
        <v>154</v>
      </c>
      <c r="D25" s="14">
        <f>SUM(МО!D25,КБР!D25,КЧР!D25,РД!D25,РИ!D25,'РСО-А'!D25,ЧР!D25)</f>
        <v>89</v>
      </c>
      <c r="E25" s="14">
        <f>SUM(МО!E25,КБР!E25,КЧР!E25,РД!E25,РИ!E25,'РСО-А'!E25,ЧР!E25)</f>
        <v>65</v>
      </c>
      <c r="F25" s="15"/>
    </row>
    <row r="26" spans="1:6" customFormat="1" ht="36" x14ac:dyDescent="0.25">
      <c r="A26" s="19" t="s">
        <v>44</v>
      </c>
      <c r="B26" s="19" t="s">
        <v>45</v>
      </c>
      <c r="C26" s="14">
        <f>SUM(МО!C26,КБР!C26,КЧР!C26,РД!C26,РИ!C26,'РСО-А'!C26,ЧР!C26)</f>
        <v>128</v>
      </c>
      <c r="D26" s="14">
        <f>SUM(МО!D26,КБР!D26,КЧР!D26,РД!D26,РИ!D26,'РСО-А'!D26,ЧР!D26)</f>
        <v>78</v>
      </c>
      <c r="E26" s="14">
        <f>SUM(МО!E26,КБР!E26,КЧР!E26,РД!E26,РИ!E26,'РСО-А'!E26,ЧР!E26)</f>
        <v>50</v>
      </c>
      <c r="F26" s="15"/>
    </row>
    <row r="27" spans="1:6" customFormat="1" x14ac:dyDescent="0.25">
      <c r="A27" s="19" t="s">
        <v>46</v>
      </c>
      <c r="B27" s="19" t="s">
        <v>47</v>
      </c>
      <c r="C27" s="14">
        <f>SUM(МО!C27,КБР!C27,КЧР!C27,РД!C27,РИ!C27,'РСО-А'!C27,ЧР!C27)</f>
        <v>26</v>
      </c>
      <c r="D27" s="14">
        <f>SUM(МО!D27,КБР!D27,КЧР!D27,РД!D27,РИ!D27,'РСО-А'!D27,ЧР!D27)</f>
        <v>11</v>
      </c>
      <c r="E27" s="14">
        <f>SUM(МО!E27,КБР!E27,КЧР!E27,РД!E27,РИ!E27,'РСО-А'!E27,ЧР!E27)</f>
        <v>15</v>
      </c>
      <c r="F27" s="15"/>
    </row>
    <row r="28" spans="1:6" customFormat="1" ht="24" x14ac:dyDescent="0.25">
      <c r="A28" s="13">
        <v>3</v>
      </c>
      <c r="B28" s="13" t="s">
        <v>48</v>
      </c>
      <c r="C28" s="14">
        <f>SUM(МО!C28,КБР!C28,КЧР!C28,РД!C28,РИ!C28,'РСО-А'!C28,ЧР!C28)</f>
        <v>175</v>
      </c>
      <c r="D28" s="14">
        <f>SUM(МО!D28,КБР!D28,КЧР!D28,РД!D28,РИ!D28,'РСО-А'!D28,ЧР!D28)</f>
        <v>98</v>
      </c>
      <c r="E28" s="14">
        <f>SUM(МО!E28,КБР!E28,КЧР!E28,РД!E28,РИ!E28,'РСО-А'!E28,ЧР!E28)</f>
        <v>77</v>
      </c>
      <c r="F28" s="15"/>
    </row>
    <row r="29" spans="1:6" customFormat="1" x14ac:dyDescent="0.25">
      <c r="A29" s="23" t="s">
        <v>49</v>
      </c>
      <c r="B29" s="19" t="s">
        <v>50</v>
      </c>
      <c r="C29" s="14">
        <f>SUM(МО!C29,КБР!C29,КЧР!C29,РД!C29,РИ!C29,'РСО-А'!C29,ЧР!C29)</f>
        <v>115</v>
      </c>
      <c r="D29" s="14">
        <f>SUM(МО!D29,КБР!D29,КЧР!D29,РД!D29,РИ!D29,'РСО-А'!D29,ЧР!D29)</f>
        <v>64</v>
      </c>
      <c r="E29" s="14">
        <f>SUM(МО!E29,КБР!E29,КЧР!E29,РД!E29,РИ!E29,'РСО-А'!E29,ЧР!E29)</f>
        <v>51</v>
      </c>
      <c r="F29" s="15"/>
    </row>
    <row r="30" spans="1:6" customFormat="1" ht="36" customHeight="1" x14ac:dyDescent="0.25">
      <c r="A30" s="23" t="s">
        <v>51</v>
      </c>
      <c r="B30" s="19" t="s">
        <v>52</v>
      </c>
      <c r="C30" s="14">
        <f>SUM(МО!C30,КБР!C30,КЧР!C30,РД!C30,РИ!C30,'РСО-А'!C30,ЧР!C30)</f>
        <v>60</v>
      </c>
      <c r="D30" s="14">
        <f>SUM(МО!D30,КБР!D30,КЧР!D30,РД!D30,РИ!D30,'РСО-А'!D30,ЧР!D30)</f>
        <v>34</v>
      </c>
      <c r="E30" s="14">
        <f>SUM(МО!E30,КБР!E30,КЧР!E30,РД!E30,РИ!E30,'РСО-А'!E30,ЧР!E30)</f>
        <v>26</v>
      </c>
      <c r="F30" s="15"/>
    </row>
    <row r="31" spans="1:6" customFormat="1" ht="48" x14ac:dyDescent="0.25">
      <c r="A31" s="23" t="s">
        <v>53</v>
      </c>
      <c r="B31" s="19" t="s">
        <v>54</v>
      </c>
      <c r="C31" s="14">
        <f>SUM(МО!C31,КБР!C31,КЧР!C31,РД!C31,РИ!C31,'РСО-А'!C31,ЧР!C31)</f>
        <v>50</v>
      </c>
      <c r="D31" s="14">
        <f>SUM(МО!D31,КБР!D31,КЧР!D31,РД!D31,РИ!D31,'РСО-А'!D31,ЧР!D31)</f>
        <v>29</v>
      </c>
      <c r="E31" s="14">
        <f>SUM(МО!E31,КБР!E31,КЧР!E31,РД!E31,РИ!E31,'РСО-А'!E31,ЧР!E31)</f>
        <v>21</v>
      </c>
      <c r="F31" s="15"/>
    </row>
    <row r="32" spans="1:6" customFormat="1" x14ac:dyDescent="0.25">
      <c r="A32" s="23" t="s">
        <v>55</v>
      </c>
      <c r="B32" s="19" t="s">
        <v>56</v>
      </c>
      <c r="C32" s="14">
        <f>SUM(МО!C32,КБР!C32,КЧР!C32,РД!C32,РИ!C32,'РСО-А'!C32,ЧР!C32)</f>
        <v>9</v>
      </c>
      <c r="D32" s="14">
        <f>SUM(МО!D32,КБР!D32,КЧР!D32,РД!D32,РИ!D32,'РСО-А'!D32,ЧР!D32)</f>
        <v>5</v>
      </c>
      <c r="E32" s="14">
        <f>SUM(МО!E32,КБР!E32,КЧР!E32,РД!E32,РИ!E32,'РСО-А'!E32,ЧР!E32)</f>
        <v>4</v>
      </c>
      <c r="F32" s="15"/>
    </row>
    <row r="33" spans="1:6" customFormat="1" ht="72" x14ac:dyDescent="0.25">
      <c r="A33" s="23" t="s">
        <v>57</v>
      </c>
      <c r="B33" s="19" t="s">
        <v>58</v>
      </c>
      <c r="C33" s="14">
        <f>SUM(МО!C33,КБР!C33,КЧР!C33,РД!C33,РИ!C33,'РСО-А'!C33,ЧР!C33)</f>
        <v>1</v>
      </c>
      <c r="D33" s="14">
        <f>SUM(МО!D33,КБР!D33,КЧР!D33,РД!D33,РИ!D33,'РСО-А'!D33,ЧР!D33)</f>
        <v>0</v>
      </c>
      <c r="E33" s="14">
        <f>SUM(МО!E33,КБР!E33,КЧР!E33,РД!E33,РИ!E33,'РСО-А'!E33,ЧР!E33)</f>
        <v>1</v>
      </c>
      <c r="F33" s="15"/>
    </row>
    <row r="34" spans="1:6" customFormat="1" x14ac:dyDescent="0.25">
      <c r="A34" s="23" t="s">
        <v>59</v>
      </c>
      <c r="B34" s="19" t="s">
        <v>60</v>
      </c>
      <c r="C34" s="14">
        <f>SUM(МО!C34,КБР!C34,КЧР!C34,РД!C34,РИ!C34,'РСО-А'!C34,ЧР!C34)</f>
        <v>0</v>
      </c>
      <c r="D34" s="14">
        <f>SUM(МО!D34,КБР!D34,КЧР!D34,РД!D34,РИ!D34,'РСО-А'!D34,ЧР!D34)</f>
        <v>0</v>
      </c>
      <c r="E34" s="14">
        <f>SUM(МО!E34,КБР!E34,КЧР!E34,РД!E34,РИ!E34,'РСО-А'!E34,ЧР!E34)</f>
        <v>0</v>
      </c>
      <c r="F34" s="15"/>
    </row>
    <row r="35" spans="1:6" customFormat="1" x14ac:dyDescent="0.25">
      <c r="A35" s="23" t="s">
        <v>61</v>
      </c>
      <c r="B35" s="19" t="s">
        <v>62</v>
      </c>
      <c r="C35" s="14">
        <f>SUM(МО!C35,КБР!C35,КЧР!C35,РД!C35,РИ!C35,'РСО-А'!C35,ЧР!C35)</f>
        <v>0</v>
      </c>
      <c r="D35" s="14">
        <f>SUM(МО!D35,КБР!D35,КЧР!D35,РД!D35,РИ!D35,'РСО-А'!D35,ЧР!D35)</f>
        <v>0</v>
      </c>
      <c r="E35" s="14">
        <f>SUM(МО!E35,КБР!E35,КЧР!E35,РД!E35,РИ!E35,'РСО-А'!E35,ЧР!E35)</f>
        <v>0</v>
      </c>
      <c r="F35" s="15"/>
    </row>
    <row r="36" spans="1:6" customFormat="1" x14ac:dyDescent="0.25">
      <c r="A36" s="23" t="s">
        <v>63</v>
      </c>
      <c r="B36" s="19" t="s">
        <v>64</v>
      </c>
      <c r="C36" s="14">
        <f>SUM(МО!C36,КБР!C36,КЧР!C36,РД!C36,РИ!C36,'РСО-А'!C36,ЧР!C36)</f>
        <v>0</v>
      </c>
      <c r="D36" s="14">
        <f>SUM(МО!D36,КБР!D36,КЧР!D36,РД!D36,РИ!D36,'РСО-А'!D36,ЧР!D36)</f>
        <v>0</v>
      </c>
      <c r="E36" s="14">
        <f>SUM(МО!E36,КБР!E36,КЧР!E36,РД!E36,РИ!E36,'РСО-А'!E36,ЧР!E36)</f>
        <v>0</v>
      </c>
      <c r="F36" s="15"/>
    </row>
    <row r="37" spans="1:6" customFormat="1" x14ac:dyDescent="0.25">
      <c r="A37" s="23" t="s">
        <v>65</v>
      </c>
      <c r="B37" s="19" t="s">
        <v>66</v>
      </c>
      <c r="C37" s="14">
        <f>SUM(МО!C37,КБР!C37,КЧР!C37,РД!C37,РИ!C37,'РСО-А'!C37,ЧР!C37)</f>
        <v>0</v>
      </c>
      <c r="D37" s="14">
        <f>SUM(МО!D37,КБР!D37,КЧР!D37,РД!D37,РИ!D37,'РСО-А'!D37,ЧР!D37)</f>
        <v>0</v>
      </c>
      <c r="E37" s="14">
        <f>SUM(МО!E37,КБР!E37,КЧР!E37,РД!E37,РИ!E37,'РСО-А'!E37,ЧР!E37)</f>
        <v>0</v>
      </c>
      <c r="F37" s="15"/>
    </row>
    <row r="38" spans="1:6" customFormat="1" x14ac:dyDescent="0.25">
      <c r="A38" s="23" t="s">
        <v>67</v>
      </c>
      <c r="B38" s="19" t="s">
        <v>68</v>
      </c>
      <c r="C38" s="14">
        <f>SUM(МО!C38,КБР!C38,КЧР!C38,РД!C38,РИ!C38,'РСО-А'!C38,ЧР!C38)</f>
        <v>0</v>
      </c>
      <c r="D38" s="14">
        <f>SUM(МО!D38,КБР!D38,КЧР!D38,РД!D38,РИ!D38,'РСО-А'!D38,ЧР!D38)</f>
        <v>0</v>
      </c>
      <c r="E38" s="14">
        <f>SUM(МО!E38,КБР!E38,КЧР!E38,РД!E38,РИ!E38,'РСО-А'!E38,ЧР!E38)</f>
        <v>0</v>
      </c>
      <c r="F38" s="15"/>
    </row>
    <row r="39" spans="1:6" customFormat="1" x14ac:dyDescent="0.25">
      <c r="A39" s="25" t="s">
        <v>69</v>
      </c>
      <c r="B39" s="19" t="s">
        <v>70</v>
      </c>
      <c r="C39" s="14">
        <f>SUM(МО!C39,КБР!C39,КЧР!C39,РД!C39,РИ!C39,'РСО-А'!C39,ЧР!C39)</f>
        <v>1</v>
      </c>
      <c r="D39" s="14">
        <f>SUM(МО!D39,КБР!D39,КЧР!D39,РД!D39,РИ!D39,'РСО-А'!D39,ЧР!D39)</f>
        <v>0</v>
      </c>
      <c r="E39" s="14">
        <f>SUM(МО!E39,КБР!E39,КЧР!E39,РД!E39,РИ!E39,'РСО-А'!E39,ЧР!E39)</f>
        <v>1</v>
      </c>
      <c r="F39" s="15"/>
    </row>
    <row r="40" spans="1:6" customFormat="1" ht="24" x14ac:dyDescent="0.25">
      <c r="A40" s="23" t="s">
        <v>71</v>
      </c>
      <c r="B40" s="19" t="s">
        <v>72</v>
      </c>
      <c r="C40" s="14">
        <f>SUM(МО!C40,КБР!C40,КЧР!C40,РД!C40,РИ!C40,'РСО-А'!C40,ЧР!C40)</f>
        <v>0</v>
      </c>
      <c r="D40" s="14">
        <f>SUM(МО!D40,КБР!D40,КЧР!D40,РД!D40,РИ!D40,'РСО-А'!D40,ЧР!D40)</f>
        <v>0</v>
      </c>
      <c r="E40" s="14">
        <f>SUM(МО!E40,КБР!E40,КЧР!E40,РД!E40,РИ!E40,'РСО-А'!E40,ЧР!E40)</f>
        <v>0</v>
      </c>
      <c r="F40" s="15"/>
    </row>
    <row r="41" spans="1:6" customFormat="1" ht="24" x14ac:dyDescent="0.25">
      <c r="A41" s="13">
        <v>4</v>
      </c>
      <c r="B41" s="13" t="s">
        <v>73</v>
      </c>
      <c r="C41" s="14">
        <f>SUM(МО!C41,КБР!C41,КЧР!C41,РД!C41,РИ!C41,'РСО-А'!C41,ЧР!C41)</f>
        <v>0</v>
      </c>
      <c r="D41" s="14">
        <f>SUM(МО!D41,КБР!D41,КЧР!D41,РД!D41,РИ!D41,'РСО-А'!D41,ЧР!D41)</f>
        <v>0</v>
      </c>
      <c r="E41" s="14">
        <f>SUM(МО!E41,КБР!E41,КЧР!E41,РД!E41,РИ!E41,'РСО-А'!E41,ЧР!E41)</f>
        <v>0</v>
      </c>
      <c r="F41" s="15"/>
    </row>
    <row r="42" spans="1:6" customFormat="1" ht="24" x14ac:dyDescent="0.25">
      <c r="A42" s="13">
        <v>5</v>
      </c>
      <c r="B42" s="13" t="s">
        <v>74</v>
      </c>
      <c r="C42" s="14">
        <f>SUM(МО!C42,КБР!C42,КЧР!C42,РД!C42,РИ!C42,'РСО-А'!C42,ЧР!C42)</f>
        <v>0</v>
      </c>
      <c r="D42" s="14">
        <f>SUM(МО!D42,КБР!D42,КЧР!D42,РД!D42,РИ!D42,'РСО-А'!D42,ЧР!D42)</f>
        <v>0</v>
      </c>
      <c r="E42" s="14">
        <f>SUM(МО!E42,КБР!E42,КЧР!E42,РД!E42,РИ!E42,'РСО-А'!E42,ЧР!E42)</f>
        <v>0</v>
      </c>
      <c r="F42" s="15"/>
    </row>
    <row r="43" spans="1:6" customFormat="1" ht="24" x14ac:dyDescent="0.25">
      <c r="A43" s="19" t="s">
        <v>75</v>
      </c>
      <c r="B43" s="19" t="s">
        <v>76</v>
      </c>
      <c r="C43" s="14">
        <f>SUM(МО!C43,КБР!C43,КЧР!C43,РД!C43,РИ!C43,'РСО-А'!C43,ЧР!C43)</f>
        <v>0</v>
      </c>
      <c r="D43" s="14">
        <f>SUM(МО!D43,КБР!D43,КЧР!D43,РД!D43,РИ!D43,'РСО-А'!D43,ЧР!D43)</f>
        <v>0</v>
      </c>
      <c r="E43" s="14">
        <f>SUM(МО!E43,КБР!E43,КЧР!E43,РД!E43,РИ!E43,'РСО-А'!E43,ЧР!E43)</f>
        <v>0</v>
      </c>
      <c r="F43" s="15"/>
    </row>
    <row r="44" spans="1:6" customFormat="1" x14ac:dyDescent="0.25">
      <c r="A44" s="13">
        <v>6</v>
      </c>
      <c r="B44" s="13" t="s">
        <v>77</v>
      </c>
      <c r="C44" s="14">
        <f>SUM(МО!C44,КБР!C44,КЧР!C44,РД!C44,РИ!C44,'РСО-А'!C44,ЧР!C44)</f>
        <v>0</v>
      </c>
      <c r="D44" s="14">
        <f>SUM(МО!D44,КБР!D44,КЧР!D44,РД!D44,РИ!D44,'РСО-А'!D44,ЧР!D44)</f>
        <v>0</v>
      </c>
      <c r="E44" s="14">
        <f>SUM(МО!E44,КБР!E44,КЧР!E44,РД!E44,РИ!E44,'РСО-А'!E44,ЧР!E44)</f>
        <v>0</v>
      </c>
      <c r="F44" s="15"/>
    </row>
    <row r="45" spans="1:6" customFormat="1" x14ac:dyDescent="0.25">
      <c r="A45" s="19" t="s">
        <v>78</v>
      </c>
      <c r="B45" s="19" t="s">
        <v>79</v>
      </c>
      <c r="C45" s="14">
        <f>SUM(МО!C45,КБР!C45,КЧР!C45,РД!C45,РИ!C45,'РСО-А'!C45,ЧР!C45)</f>
        <v>0</v>
      </c>
      <c r="D45" s="14">
        <f>SUM(МО!D45,КБР!D45,КЧР!D45,РД!D45,РИ!D45,'РСО-А'!D45,ЧР!D45)</f>
        <v>0</v>
      </c>
      <c r="E45" s="14">
        <f>SUM(МО!E45,КБР!E45,КЧР!E45,РД!E45,РИ!E45,'РСО-А'!E45,ЧР!E45)</f>
        <v>0</v>
      </c>
      <c r="F45" s="15"/>
    </row>
    <row r="46" spans="1:6" customFormat="1" x14ac:dyDescent="0.25">
      <c r="A46" s="19" t="s">
        <v>80</v>
      </c>
      <c r="B46" s="19" t="s">
        <v>81</v>
      </c>
      <c r="C46" s="14">
        <f>SUM(МО!C46,КБР!C46,КЧР!C46,РД!C46,РИ!C46,'РСО-А'!C46,ЧР!C46)</f>
        <v>0</v>
      </c>
      <c r="D46" s="14">
        <f>SUM(МО!D46,КБР!D46,КЧР!D46,РД!D46,РИ!D46,'РСО-А'!D46,ЧР!D46)</f>
        <v>0</v>
      </c>
      <c r="E46" s="14">
        <f>SUM(МО!E46,КБР!E46,КЧР!E46,РД!E46,РИ!E46,'РСО-А'!E46,ЧР!E46)</f>
        <v>0</v>
      </c>
      <c r="F46" s="15"/>
    </row>
    <row r="47" spans="1:6" customFormat="1" x14ac:dyDescent="0.25">
      <c r="A47" s="19" t="s">
        <v>82</v>
      </c>
      <c r="B47" s="19" t="s">
        <v>83</v>
      </c>
      <c r="C47" s="14">
        <f>SUM(МО!C47,КБР!C47,КЧР!C47,РД!C47,РИ!C47,'РСО-А'!C47,ЧР!C47)</f>
        <v>0</v>
      </c>
      <c r="D47" s="14">
        <f>SUM(МО!D47,КБР!D47,КЧР!D47,РД!D47,РИ!D47,'РСО-А'!D47,ЧР!D47)</f>
        <v>0</v>
      </c>
      <c r="E47" s="14">
        <f>SUM(МО!E47,КБР!E47,КЧР!E47,РД!E47,РИ!E47,'РСО-А'!E47,ЧР!E47)</f>
        <v>0</v>
      </c>
      <c r="F47" s="15"/>
    </row>
    <row r="48" spans="1:6" customFormat="1" ht="48" x14ac:dyDescent="0.25">
      <c r="A48" s="13">
        <v>7</v>
      </c>
      <c r="B48" s="13" t="s">
        <v>84</v>
      </c>
      <c r="C48" s="14">
        <f>SUM(МО!C48,КБР!C48,КЧР!C48,РД!C48,РИ!C48,'РСО-А'!C48,ЧР!C48)</f>
        <v>0</v>
      </c>
      <c r="D48" s="14">
        <f>SUM(МО!D48,КБР!D48,КЧР!D48,РД!D48,РИ!D48,'РСО-А'!D48,ЧР!D48)</f>
        <v>0</v>
      </c>
      <c r="E48" s="14">
        <f>SUM(МО!E48,КБР!E48,КЧР!E48,РД!E48,РИ!E48,'РСО-А'!E48,ЧР!E48)</f>
        <v>0</v>
      </c>
      <c r="F48" s="15"/>
    </row>
    <row r="49" spans="1:6" customFormat="1" x14ac:dyDescent="0.25">
      <c r="A49" s="13">
        <v>8</v>
      </c>
      <c r="B49" s="13" t="s">
        <v>85</v>
      </c>
      <c r="C49" s="14">
        <f>SUM(МО!C49,КБР!C49,КЧР!C49,РД!C49,РИ!C49,'РСО-А'!C49,ЧР!C49)</f>
        <v>0</v>
      </c>
      <c r="D49" s="14">
        <f>SUM(МО!D49,КБР!D49,КЧР!D49,РД!D49,РИ!D49,'РСО-А'!D49,ЧР!D49)</f>
        <v>0</v>
      </c>
      <c r="E49" s="14">
        <f>SUM(МО!E49,КБР!E49,КЧР!E49,РД!E49,РИ!E49,'РСО-А'!E49,ЧР!E49)</f>
        <v>0</v>
      </c>
      <c r="F49" s="15"/>
    </row>
    <row r="50" spans="1:6" customFormat="1" ht="24" x14ac:dyDescent="0.25">
      <c r="A50" s="19" t="s">
        <v>86</v>
      </c>
      <c r="B50" s="19" t="s">
        <v>87</v>
      </c>
      <c r="C50" s="14">
        <f>SUM(МО!C50,КБР!C50,КЧР!C50,РД!C50,РИ!C50,'РСО-А'!C50,ЧР!C50)</f>
        <v>0</v>
      </c>
      <c r="D50" s="14">
        <f>SUM(МО!D50,КБР!D50,КЧР!D50,РД!D50,РИ!D50,'РСО-А'!D50,ЧР!D50)</f>
        <v>0</v>
      </c>
      <c r="E50" s="14">
        <f>SUM(МО!E50,КБР!E50,КЧР!E50,РД!E50,РИ!E50,'РСО-А'!E50,ЧР!E50)</f>
        <v>0</v>
      </c>
      <c r="F50" s="15"/>
    </row>
    <row r="51" spans="1:6" customFormat="1" x14ac:dyDescent="0.25">
      <c r="A51" s="19" t="s">
        <v>88</v>
      </c>
      <c r="B51" s="19" t="s">
        <v>89</v>
      </c>
      <c r="C51" s="14">
        <f>SUM(МО!C51,КБР!C51,КЧР!C51,РД!C51,РИ!C51,'РСО-А'!C51,ЧР!C51)</f>
        <v>0</v>
      </c>
      <c r="D51" s="14">
        <f>SUM(МО!D51,КБР!D51,КЧР!D51,РД!D51,РИ!D51,'РСО-А'!D51,ЧР!D51)</f>
        <v>0</v>
      </c>
      <c r="E51" s="14">
        <f>SUM(МО!E51,КБР!E51,КЧР!E51,РД!E51,РИ!E51,'РСО-А'!E51,ЧР!E51)</f>
        <v>0</v>
      </c>
      <c r="F51" s="15"/>
    </row>
    <row r="52" spans="1:6" customFormat="1" x14ac:dyDescent="0.25">
      <c r="A52" s="19" t="s">
        <v>90</v>
      </c>
      <c r="B52" s="19" t="s">
        <v>91</v>
      </c>
      <c r="C52" s="14">
        <f>SUM(МО!C52,КБР!C52,КЧР!C52,РД!C52,РИ!C52,'РСО-А'!C52,ЧР!C52)</f>
        <v>0</v>
      </c>
      <c r="D52" s="14">
        <f>SUM(МО!D52,КБР!D52,КЧР!D52,РД!D52,РИ!D52,'РСО-А'!D52,ЧР!D52)</f>
        <v>0</v>
      </c>
      <c r="E52" s="14">
        <f>SUM(МО!E52,КБР!E52,КЧР!E52,РД!E52,РИ!E52,'РСО-А'!E52,ЧР!E52)</f>
        <v>0</v>
      </c>
      <c r="F52" s="15"/>
    </row>
    <row r="53" spans="1:6" customFormat="1" x14ac:dyDescent="0.25">
      <c r="A53" s="19" t="s">
        <v>92</v>
      </c>
      <c r="B53" s="19" t="s">
        <v>93</v>
      </c>
      <c r="C53" s="14">
        <f>SUM(МО!C53,КБР!C53,КЧР!C53,РД!C53,РИ!C53,'РСО-А'!C53,ЧР!C53)</f>
        <v>0</v>
      </c>
      <c r="D53" s="14">
        <f>SUM(МО!D53,КБР!D53,КЧР!D53,РД!D53,РИ!D53,'РСО-А'!D53,ЧР!D53)</f>
        <v>0</v>
      </c>
      <c r="E53" s="14">
        <f>SUM(МО!E53,КБР!E53,КЧР!E53,РД!E53,РИ!E53,'РСО-А'!E53,ЧР!E53)</f>
        <v>0</v>
      </c>
      <c r="F53" s="15"/>
    </row>
    <row r="54" spans="1:6" customFormat="1" x14ac:dyDescent="0.25">
      <c r="A54" s="19" t="s">
        <v>94</v>
      </c>
      <c r="B54" s="19" t="s">
        <v>95</v>
      </c>
      <c r="C54" s="14">
        <f>SUM(МО!C54,КБР!C54,КЧР!C54,РД!C54,РИ!C54,'РСО-А'!C54,ЧР!C54)</f>
        <v>0</v>
      </c>
      <c r="D54" s="14">
        <f>SUM(МО!D54,КБР!D54,КЧР!D54,РД!D54,РИ!D54,'РСО-А'!D54,ЧР!D54)</f>
        <v>0</v>
      </c>
      <c r="E54" s="14">
        <f>SUM(МО!E54,КБР!E54,КЧР!E54,РД!E54,РИ!E54,'РСО-А'!E54,ЧР!E54)</f>
        <v>0</v>
      </c>
      <c r="F54" s="15"/>
    </row>
    <row r="55" spans="1:6" customFormat="1" ht="24" x14ac:dyDescent="0.25">
      <c r="A55" s="13">
        <v>9</v>
      </c>
      <c r="B55" s="27" t="s">
        <v>96</v>
      </c>
      <c r="C55" s="14">
        <f>SUM(МО!C55,КБР!C55,КЧР!C55,РД!C55,РИ!C55,'РСО-А'!C55,ЧР!C55)</f>
        <v>2838</v>
      </c>
      <c r="D55" s="14">
        <f>SUM(МО!D55,КБР!D55,КЧР!D55,РД!D55,РИ!D55,'РСО-А'!D55,ЧР!D55)</f>
        <v>1617</v>
      </c>
      <c r="E55" s="14">
        <f>SUM(МО!E55,КБР!E55,КЧР!E55,РД!E55,РИ!E55,'РСО-А'!E55,ЧР!E55)</f>
        <v>1221</v>
      </c>
      <c r="F55" s="15"/>
    </row>
    <row r="56" spans="1:6" customFormat="1" ht="24" x14ac:dyDescent="0.25">
      <c r="A56" s="13">
        <v>10</v>
      </c>
      <c r="B56" s="13" t="s">
        <v>97</v>
      </c>
      <c r="C56" s="14">
        <f>SUM(МО!C56,КБР!C56,КЧР!C56,РД!C56,РИ!C56,'РСО-А'!C56,ЧР!C56)</f>
        <v>0</v>
      </c>
      <c r="D56" s="14">
        <f>SUM(МО!D56,КБР!D56,КЧР!D56,РД!D56,РИ!D56,'РСО-А'!D56,ЧР!D56)</f>
        <v>0</v>
      </c>
      <c r="E56" s="14">
        <f>SUM(МО!E56,КБР!E56,КЧР!E56,РД!E56,РИ!E56,'РСО-А'!E56,ЧР!E56)</f>
        <v>0</v>
      </c>
      <c r="F56" s="15"/>
    </row>
    <row r="57" spans="1:6" customFormat="1" ht="48" x14ac:dyDescent="0.25">
      <c r="A57" s="13">
        <v>11</v>
      </c>
      <c r="B57" s="13" t="s">
        <v>98</v>
      </c>
      <c r="C57" s="14">
        <f>SUM(МО!C57,КБР!C57,КЧР!C57,РД!C57,РИ!C57,'РСО-А'!C57,ЧР!C57)</f>
        <v>0</v>
      </c>
      <c r="D57" s="14">
        <f>SUM(МО!D57,КБР!D57,КЧР!D57,РД!D57,РИ!D57,'РСО-А'!D57,ЧР!D57)</f>
        <v>0</v>
      </c>
      <c r="E57" s="14">
        <f>SUM(МО!E57,КБР!E57,КЧР!E57,РД!E57,РИ!E57,'РСО-А'!E57,ЧР!E57)</f>
        <v>0</v>
      </c>
      <c r="F57" s="15"/>
    </row>
    <row r="58" spans="1:6" customFormat="1" x14ac:dyDescent="0.25">
      <c r="A58" s="13">
        <v>12</v>
      </c>
      <c r="B58" s="13" t="s">
        <v>99</v>
      </c>
      <c r="C58" s="14">
        <f>SUM(МО!C58,КБР!C58,КЧР!C58,РД!C58,РИ!C58,'РСО-А'!C58,ЧР!C58)</f>
        <v>1</v>
      </c>
      <c r="D58" s="14">
        <f>SUM(МО!D58,КБР!D58,КЧР!D58,РД!D58,РИ!D58,'РСО-А'!D58,ЧР!D58)</f>
        <v>1</v>
      </c>
      <c r="E58" s="14">
        <f>SUM(МО!E58,КБР!E58,КЧР!E58,РД!E58,РИ!E58,'РСО-А'!E58,ЧР!E58)</f>
        <v>0</v>
      </c>
      <c r="F58" s="15"/>
    </row>
    <row r="59" spans="1:6" customFormat="1" ht="24" x14ac:dyDescent="0.25">
      <c r="A59" s="28" t="s">
        <v>100</v>
      </c>
      <c r="B59" s="17" t="s">
        <v>101</v>
      </c>
      <c r="C59" s="14">
        <f>SUM(МО!C59,КБР!C59,КЧР!C59,РД!C59,РИ!C59,'РСО-А'!C59,ЧР!C59)</f>
        <v>0</v>
      </c>
      <c r="D59" s="14">
        <f>SUM(МО!D59,КБР!D59,КЧР!D59,РД!D59,РИ!D59,'РСО-А'!D59,ЧР!D59)</f>
        <v>0</v>
      </c>
      <c r="E59" s="14">
        <f>SUM(МО!E59,КБР!E59,КЧР!E59,РД!E59,РИ!E59,'РСО-А'!E59,ЧР!E59)</f>
        <v>0</v>
      </c>
      <c r="F59" s="15"/>
    </row>
    <row r="60" spans="1:6" customFormat="1" ht="24" x14ac:dyDescent="0.25">
      <c r="A60" s="28" t="s">
        <v>102</v>
      </c>
      <c r="B60" s="17" t="s">
        <v>103</v>
      </c>
      <c r="C60" s="14">
        <f>SUM(МО!C60,КБР!C60,КЧР!C60,РД!C60,РИ!C60,'РСО-А'!C60,ЧР!C60)</f>
        <v>0</v>
      </c>
      <c r="D60" s="14">
        <f>SUM(МО!D60,КБР!D60,КЧР!D60,РД!D60,РИ!D60,'РСО-А'!D60,ЧР!D60)</f>
        <v>0</v>
      </c>
      <c r="E60" s="14">
        <f>SUM(МО!E60,КБР!E60,КЧР!E60,РД!E60,РИ!E60,'РСО-А'!E60,ЧР!E60)</f>
        <v>0</v>
      </c>
      <c r="F60" s="15"/>
    </row>
    <row r="61" spans="1:6" customFormat="1" ht="24" x14ac:dyDescent="0.25">
      <c r="A61" s="13">
        <v>13</v>
      </c>
      <c r="B61" s="13" t="s">
        <v>104</v>
      </c>
      <c r="C61" s="14">
        <f>SUM(МО!C61,КБР!C61,КЧР!C61,РД!C61,РИ!C61,'РСО-А'!C61,ЧР!C61)</f>
        <v>1</v>
      </c>
      <c r="D61" s="14">
        <f>SUM(МО!D61,КБР!D61,КЧР!D61,РД!D61,РИ!D61,'РСО-А'!D61,ЧР!D61)</f>
        <v>1</v>
      </c>
      <c r="E61" s="14">
        <f>SUM(МО!E61,КБР!E61,КЧР!E61,РД!E61,РИ!E61,'РСО-А'!E61,ЧР!E61)</f>
        <v>0</v>
      </c>
      <c r="F61" s="15"/>
    </row>
    <row r="62" spans="1:6" customFormat="1" ht="24" x14ac:dyDescent="0.25">
      <c r="A62" s="13">
        <v>14</v>
      </c>
      <c r="B62" s="13" t="s">
        <v>105</v>
      </c>
      <c r="C62" s="14">
        <f>SUM(МО!C62,КБР!C62,КЧР!C62,РД!C62,РИ!C62,'РСО-А'!C62,ЧР!C62)</f>
        <v>0</v>
      </c>
      <c r="D62" s="14">
        <f>SUM(МО!D62,КБР!D62,КЧР!D62,РД!D62,РИ!D62,'РСО-А'!D62,ЧР!D62)</f>
        <v>0</v>
      </c>
      <c r="E62" s="14">
        <f>SUM(МО!E62,КБР!E62,КЧР!E62,РД!E62,РИ!E62,'РСО-А'!E62,ЧР!E62)</f>
        <v>0</v>
      </c>
      <c r="F62" s="15"/>
    </row>
    <row r="63" spans="1:6" customFormat="1" ht="36" x14ac:dyDescent="0.25">
      <c r="A63" s="13">
        <v>15</v>
      </c>
      <c r="B63" s="13" t="s">
        <v>106</v>
      </c>
      <c r="C63" s="14">
        <f>SUM(МО!C63,КБР!C63,КЧР!C63,РД!C63,РИ!C63,'РСО-А'!C63,ЧР!C63)</f>
        <v>0</v>
      </c>
      <c r="D63" s="14">
        <f>SUM(МО!D63,КБР!D63,КЧР!D63,РД!D63,РИ!D63,'РСО-А'!D63,ЧР!D63)</f>
        <v>0</v>
      </c>
      <c r="E63" s="14">
        <f>SUM(МО!E63,КБР!E63,КЧР!E63,РД!E63,РИ!E63,'РСО-А'!E63,ЧР!E63)</f>
        <v>0</v>
      </c>
      <c r="F63" s="15"/>
    </row>
    <row r="64" spans="1:6" customFormat="1" ht="36" x14ac:dyDescent="0.25">
      <c r="A64" s="13">
        <v>16</v>
      </c>
      <c r="B64" s="13" t="s">
        <v>107</v>
      </c>
      <c r="C64" s="14">
        <f>SUM(МО!C64,КБР!C64,КЧР!C64,РД!C64,РИ!C64,'РСО-А'!C64,ЧР!C64)</f>
        <v>0</v>
      </c>
      <c r="D64" s="14">
        <f>SUM(МО!D64,КБР!D64,КЧР!D64,РД!D64,РИ!D64,'РСО-А'!D64,ЧР!D64)</f>
        <v>0</v>
      </c>
      <c r="E64" s="14">
        <f>SUM(МО!E64,КБР!E64,КЧР!E64,РД!E64,РИ!E64,'РСО-А'!E64,ЧР!E64)</f>
        <v>0</v>
      </c>
      <c r="F64" s="15"/>
    </row>
    <row r="65" spans="1:6" customFormat="1" ht="36" x14ac:dyDescent="0.25">
      <c r="A65" s="13">
        <v>17</v>
      </c>
      <c r="B65" s="13" t="s">
        <v>108</v>
      </c>
      <c r="C65" s="14">
        <f>SUM(МО!C65,КБР!C65,КЧР!C65,РД!C65,РИ!C65,'РСО-А'!C65,ЧР!C65)</f>
        <v>0</v>
      </c>
      <c r="D65" s="14">
        <f>SUM(МО!D65,КБР!D65,КЧР!D65,РД!D65,РИ!D65,'РСО-А'!D65,ЧР!D65)</f>
        <v>0</v>
      </c>
      <c r="E65" s="14">
        <f>SUM(МО!E65,КБР!E65,КЧР!E65,РД!E65,РИ!E65,'РСО-А'!E65,ЧР!E65)</f>
        <v>0</v>
      </c>
      <c r="F65" s="15"/>
    </row>
    <row r="66" spans="1:6" customFormat="1" x14ac:dyDescent="0.25">
      <c r="A66" s="19" t="s">
        <v>109</v>
      </c>
      <c r="B66" s="19" t="s">
        <v>110</v>
      </c>
      <c r="C66" s="14">
        <f>SUM(МО!C66,КБР!C66,КЧР!C66,РД!C66,РИ!C66,'РСО-А'!C66,ЧР!C66)</f>
        <v>0</v>
      </c>
      <c r="D66" s="14">
        <f>SUM(МО!D66,КБР!D66,КЧР!D66,РД!D66,РИ!D66,'РСО-А'!D66,ЧР!D66)</f>
        <v>0</v>
      </c>
      <c r="E66" s="14">
        <f>SUM(МО!E66,КБР!E66,КЧР!E66,РД!E66,РИ!E66,'РСО-А'!E66,ЧР!E66)</f>
        <v>0</v>
      </c>
      <c r="F66" s="15"/>
    </row>
    <row r="67" spans="1:6" customFormat="1" x14ac:dyDescent="0.25">
      <c r="A67" s="19" t="s">
        <v>111</v>
      </c>
      <c r="B67" s="19" t="s">
        <v>112</v>
      </c>
      <c r="C67" s="14">
        <f>SUM(МО!C67,КБР!C67,КЧР!C67,РД!C67,РИ!C67,'РСО-А'!C67,ЧР!C67)</f>
        <v>0</v>
      </c>
      <c r="D67" s="14">
        <f>SUM(МО!D67,КБР!D67,КЧР!D67,РД!D67,РИ!D67,'РСО-А'!D67,ЧР!D67)</f>
        <v>0</v>
      </c>
      <c r="E67" s="14">
        <f>SUM(МО!E67,КБР!E67,КЧР!E67,РД!E67,РИ!E67,'РСО-А'!E67,ЧР!E67)</f>
        <v>0</v>
      </c>
      <c r="F67" s="15"/>
    </row>
    <row r="68" spans="1:6" customFormat="1" x14ac:dyDescent="0.25">
      <c r="A68" s="19" t="s">
        <v>113</v>
      </c>
      <c r="B68" s="19" t="s">
        <v>114</v>
      </c>
      <c r="C68" s="14">
        <f>SUM(МО!C68,КБР!C68,КЧР!C68,РД!C68,РИ!C68,'РСО-А'!C68,ЧР!C68)</f>
        <v>0</v>
      </c>
      <c r="D68" s="14">
        <f>SUM(МО!D68,КБР!D68,КЧР!D68,РД!D68,РИ!D68,'РСО-А'!D68,ЧР!D68)</f>
        <v>0</v>
      </c>
      <c r="E68" s="14">
        <f>SUM(МО!E68,КБР!E68,КЧР!E68,РД!E68,РИ!E68,'РСО-А'!E68,ЧР!E68)</f>
        <v>0</v>
      </c>
      <c r="F68" s="15"/>
    </row>
    <row r="69" spans="1:6" customFormat="1" x14ac:dyDescent="0.25">
      <c r="A69" s="19" t="s">
        <v>115</v>
      </c>
      <c r="B69" s="19" t="s">
        <v>116</v>
      </c>
      <c r="C69" s="14">
        <f>SUM(МО!C69,КБР!C69,КЧР!C69,РД!C69,РИ!C69,'РСО-А'!C69,ЧР!C69)</f>
        <v>0</v>
      </c>
      <c r="D69" s="14">
        <f>SUM(МО!D69,КБР!D69,КЧР!D69,РД!D69,РИ!D69,'РСО-А'!D69,ЧР!D69)</f>
        <v>0</v>
      </c>
      <c r="E69" s="14">
        <f>SUM(МО!E69,КБР!E69,КЧР!E69,РД!E69,РИ!E69,'РСО-А'!E69,ЧР!E69)</f>
        <v>0</v>
      </c>
      <c r="F69" s="15"/>
    </row>
    <row r="70" spans="1:6" customFormat="1" ht="24" x14ac:dyDescent="0.25">
      <c r="A70" s="13">
        <v>18</v>
      </c>
      <c r="B70" s="13" t="s">
        <v>117</v>
      </c>
      <c r="C70" s="14">
        <f>SUM(МО!C70,КБР!C70,КЧР!C70,РД!C70,РИ!C70,'РСО-А'!C70,ЧР!C70)</f>
        <v>0</v>
      </c>
      <c r="D70" s="14">
        <f>SUM(МО!D70,КБР!D70,КЧР!D70,РД!D70,РИ!D70,'РСО-А'!D70,ЧР!D70)</f>
        <v>0</v>
      </c>
      <c r="E70" s="14">
        <f>SUM(МО!E70,КБР!E70,КЧР!E70,РД!E70,РИ!E70,'РСО-А'!E70,ЧР!E70)</f>
        <v>0</v>
      </c>
      <c r="F70" s="15"/>
    </row>
    <row r="71" spans="1:6" customFormat="1" x14ac:dyDescent="0.25">
      <c r="A71" s="13">
        <v>19</v>
      </c>
      <c r="B71" s="13" t="s">
        <v>118</v>
      </c>
      <c r="C71" s="14">
        <f>SUM(МО!C71,КБР!C71,КЧР!C71,РД!C71,РИ!C71,'РСО-А'!C71,ЧР!C71)</f>
        <v>0</v>
      </c>
      <c r="D71" s="14">
        <f>SUM(МО!D71,КБР!D71,КЧР!D71,РД!D71,РИ!D71,'РСО-А'!D71,ЧР!D71)</f>
        <v>0</v>
      </c>
      <c r="E71" s="14">
        <f>SUM(МО!E71,КБР!E71,КЧР!E71,РД!E71,РИ!E71,'РСО-А'!E71,ЧР!E71)</f>
        <v>0</v>
      </c>
      <c r="F71" s="15"/>
    </row>
    <row r="72" spans="1:6" customFormat="1" ht="24" x14ac:dyDescent="0.25">
      <c r="A72" s="13">
        <v>20</v>
      </c>
      <c r="B72" s="13" t="s">
        <v>119</v>
      </c>
      <c r="C72" s="14">
        <f>SUM(МО!C72,КБР!C72,КЧР!C72,РД!C72,РИ!C72,'РСО-А'!C72,ЧР!C72)</f>
        <v>0</v>
      </c>
      <c r="D72" s="14">
        <f>SUM(МО!D72,КБР!D72,КЧР!D72,РД!D72,РИ!D72,'РСО-А'!D72,ЧР!D72)</f>
        <v>0</v>
      </c>
      <c r="E72" s="14">
        <f>SUM(МО!E72,КБР!E72,КЧР!E72,РД!E72,РИ!E72,'РСО-А'!E72,ЧР!E72)</f>
        <v>0</v>
      </c>
      <c r="F72" s="15"/>
    </row>
    <row r="73" spans="1:6" customFormat="1" ht="24" x14ac:dyDescent="0.25">
      <c r="A73" s="13">
        <v>21</v>
      </c>
      <c r="B73" s="13" t="s">
        <v>120</v>
      </c>
      <c r="C73" s="14">
        <f>SUM(МО!C73,КБР!C73,КЧР!C73,РД!C73,РИ!C73,'РСО-А'!C73,ЧР!C73)</f>
        <v>220</v>
      </c>
      <c r="D73" s="14">
        <f>SUM(МО!D73,КБР!D73,КЧР!D73,РД!D73,РИ!D73,'РСО-А'!D73,ЧР!D73)</f>
        <v>130</v>
      </c>
      <c r="E73" s="14">
        <f>SUM(МО!E73,КБР!E73,КЧР!E73,РД!E73,РИ!E73,'РСО-А'!E73,ЧР!E73)</f>
        <v>90</v>
      </c>
      <c r="F73" s="15"/>
    </row>
    <row r="74" spans="1:6" customFormat="1" ht="24" x14ac:dyDescent="0.25">
      <c r="A74" s="19" t="s">
        <v>121</v>
      </c>
      <c r="B74" s="19" t="s">
        <v>122</v>
      </c>
      <c r="C74" s="14">
        <f>SUM(МО!C74,КБР!C74,КЧР!C74,РД!C74,РИ!C74,'РСО-А'!C74,ЧР!C74)</f>
        <v>50</v>
      </c>
      <c r="D74" s="14">
        <f>SUM(МО!D74,КБР!D74,КЧР!D74,РД!D74,РИ!D74,'РСО-А'!D74,ЧР!D74)</f>
        <v>27</v>
      </c>
      <c r="E74" s="14">
        <f>SUM(МО!E74,КБР!E74,КЧР!E74,РД!E74,РИ!E74,'РСО-А'!E74,ЧР!E74)</f>
        <v>23</v>
      </c>
      <c r="F74" s="15"/>
    </row>
    <row r="75" spans="1:6" customFormat="1" ht="24" x14ac:dyDescent="0.25">
      <c r="A75" s="13">
        <v>22</v>
      </c>
      <c r="B75" s="13" t="s">
        <v>123</v>
      </c>
      <c r="C75" s="14">
        <f>SUM(МО!C75,КБР!C75,КЧР!C75,РД!C75,РИ!C75,'РСО-А'!C75,ЧР!C75)</f>
        <v>4</v>
      </c>
      <c r="D75" s="14">
        <f>SUM(МО!D75,КБР!D75,КЧР!D75,РД!D75,РИ!D75,'РСО-А'!D75,ЧР!D75)</f>
        <v>4</v>
      </c>
      <c r="E75" s="14">
        <f>SUM(МО!E75,КБР!E75,КЧР!E75,РД!E75,РИ!E75,'РСО-А'!E75,ЧР!E75)</f>
        <v>0</v>
      </c>
      <c r="F75" s="15"/>
    </row>
    <row r="76" spans="1:6" customFormat="1" ht="36" x14ac:dyDescent="0.25">
      <c r="A76" s="19" t="s">
        <v>124</v>
      </c>
      <c r="B76" s="17" t="s">
        <v>125</v>
      </c>
      <c r="C76" s="14">
        <f>SUM(МО!C76,КБР!C76,КЧР!C76,РД!C76,РИ!C76,'РСО-А'!C76,ЧР!C76)</f>
        <v>0</v>
      </c>
      <c r="D76" s="14">
        <f>SUM(МО!D76,КБР!D76,КЧР!D76,РД!D76,РИ!D76,'РСО-А'!D76,ЧР!D76)</f>
        <v>0</v>
      </c>
      <c r="E76" s="14">
        <f>SUM(МО!E76,КБР!E76,КЧР!E76,РД!E76,РИ!E76,'РСО-А'!E76,ЧР!E76)</f>
        <v>0</v>
      </c>
      <c r="F76" s="15"/>
    </row>
    <row r="77" spans="1:6" customFormat="1" ht="36" x14ac:dyDescent="0.25">
      <c r="A77" s="13">
        <v>23</v>
      </c>
      <c r="B77" s="13" t="s">
        <v>126</v>
      </c>
      <c r="C77" s="14">
        <f>SUM(МО!C77,КБР!C77,КЧР!C77,РД!C77,РИ!C77,'РСО-А'!C77,ЧР!C77)</f>
        <v>215</v>
      </c>
      <c r="D77" s="14">
        <f>SUM(МО!D77,КБР!D77,КЧР!D77,РД!D77,РИ!D77,'РСО-А'!D77,ЧР!D77)</f>
        <v>128</v>
      </c>
      <c r="E77" s="14">
        <f>SUM(МО!E77,КБР!E77,КЧР!E77,РД!E77,РИ!E77,'РСО-А'!E77,ЧР!E77)</f>
        <v>87</v>
      </c>
      <c r="F77" s="15"/>
    </row>
    <row r="78" spans="1:6" customFormat="1" ht="24" x14ac:dyDescent="0.25">
      <c r="A78" s="17" t="s">
        <v>127</v>
      </c>
      <c r="B78" s="17" t="s">
        <v>128</v>
      </c>
      <c r="C78" s="14">
        <f>SUM(МО!C78,КБР!C78,КЧР!C78,РД!C78,РИ!C78,'РСО-А'!C78,ЧР!C78)</f>
        <v>194</v>
      </c>
      <c r="D78" s="14">
        <f>SUM(МО!D78,КБР!D78,КЧР!D78,РД!D78,РИ!D78,'РСО-А'!D78,ЧР!D78)</f>
        <v>112</v>
      </c>
      <c r="E78" s="14">
        <f>SUM(МО!E78,КБР!E78,КЧР!E78,РД!E78,РИ!E78,'РСО-А'!E78,ЧР!E78)</f>
        <v>82</v>
      </c>
      <c r="F78" s="15"/>
    </row>
    <row r="79" spans="1:6" customFormat="1" ht="36" x14ac:dyDescent="0.25">
      <c r="A79" s="17" t="s">
        <v>129</v>
      </c>
      <c r="B79" s="17" t="s">
        <v>130</v>
      </c>
      <c r="C79" s="14">
        <f>SUM(МО!C79,КБР!C79,КЧР!C79,РД!C79,РИ!C79,'РСО-А'!C79,ЧР!C79)</f>
        <v>937</v>
      </c>
      <c r="D79" s="14">
        <f>SUM(МО!D79,КБР!D79,КЧР!D79,РД!D79,РИ!D79,'РСО-А'!D79,ЧР!D79)</f>
        <v>651</v>
      </c>
      <c r="E79" s="14">
        <f>SUM(МО!E79,КБР!E79,КЧР!E79,РД!E79,РИ!E79,'РСО-А'!E79,ЧР!E79)</f>
        <v>286</v>
      </c>
      <c r="F79" s="15"/>
    </row>
    <row r="80" spans="1:6" customFormat="1" ht="36" x14ac:dyDescent="0.25">
      <c r="A80" s="17" t="s">
        <v>131</v>
      </c>
      <c r="B80" s="17" t="s">
        <v>132</v>
      </c>
      <c r="C80" s="14">
        <f>SUM(МО!C80,КБР!C80,КЧР!C80,РД!C80,РИ!C80,'РСО-А'!C80,ЧР!C80)</f>
        <v>15740</v>
      </c>
      <c r="D80" s="14">
        <f>SUM(МО!D80,КБР!D80,КЧР!D80,РД!D80,РИ!D80,'РСО-А'!D80,ЧР!D80)</f>
        <v>8250</v>
      </c>
      <c r="E80" s="14">
        <f>SUM(МО!E80,КБР!E80,КЧР!E80,РД!E80,РИ!E80,'РСО-А'!E80,ЧР!E80)</f>
        <v>7490</v>
      </c>
      <c r="F80" s="15"/>
    </row>
    <row r="81" spans="1:6" customFormat="1" ht="24" x14ac:dyDescent="0.25">
      <c r="A81" s="17" t="s">
        <v>133</v>
      </c>
      <c r="B81" s="17" t="s">
        <v>134</v>
      </c>
      <c r="C81" s="14">
        <f>SUM(МО!C81,КБР!C81,КЧР!C81,РД!C81,РИ!C81,'РСО-А'!C81,ЧР!C81)</f>
        <v>17</v>
      </c>
      <c r="D81" s="14">
        <f>SUM(МО!D81,КБР!D81,КЧР!D81,РД!D81,РИ!D81,'РСО-А'!D81,ЧР!D81)</f>
        <v>12</v>
      </c>
      <c r="E81" s="14">
        <f>SUM(МО!E81,КБР!E81,КЧР!E81,РД!E81,РИ!E81,'РСО-А'!E81,ЧР!E81)</f>
        <v>5</v>
      </c>
      <c r="F81" s="15"/>
    </row>
    <row r="82" spans="1:6" customFormat="1" ht="48" x14ac:dyDescent="0.25">
      <c r="A82" s="30" t="s">
        <v>135</v>
      </c>
      <c r="B82" s="17" t="s">
        <v>136</v>
      </c>
      <c r="C82" s="14">
        <f>SUM(МО!C82,КБР!C82,КЧР!C82,РД!C82,РИ!C82,'РСО-А'!C82,ЧР!C82)</f>
        <v>6</v>
      </c>
      <c r="D82" s="14">
        <f>SUM(МО!D82,КБР!D82,КЧР!D82,РД!D82,РИ!D82,'РСО-А'!D82,ЧР!D82)</f>
        <v>4</v>
      </c>
      <c r="E82" s="14">
        <f>SUM(МО!E82,КБР!E82,КЧР!E82,РД!E82,РИ!E82,'РСО-А'!E82,ЧР!E82)</f>
        <v>2</v>
      </c>
      <c r="F82" s="15"/>
    </row>
    <row r="83" spans="1:6" customFormat="1" ht="60" customHeight="1" x14ac:dyDescent="0.25">
      <c r="A83" s="13">
        <v>24</v>
      </c>
      <c r="B83" s="13" t="s">
        <v>137</v>
      </c>
      <c r="C83" s="14">
        <f>SUM(МО!C83,КБР!C83,КЧР!C83,РД!C83,РИ!C83,'РСО-А'!C83,ЧР!C83)</f>
        <v>1952</v>
      </c>
      <c r="D83" s="14">
        <f>SUM(МО!D83,КБР!D83,КЧР!D83,РД!D83,РИ!D83,'РСО-А'!D83,ЧР!D83)</f>
        <v>1001</v>
      </c>
      <c r="E83" s="14">
        <f>SUM(МО!E83,КБР!E83,КЧР!E83,РД!E83,РИ!E83,'РСО-А'!E83,ЧР!E83)</f>
        <v>951</v>
      </c>
      <c r="F83" s="15"/>
    </row>
    <row r="84" spans="1:6" customFormat="1" ht="60" customHeight="1" x14ac:dyDescent="0.25">
      <c r="A84" s="23" t="s">
        <v>138</v>
      </c>
      <c r="B84" s="19" t="s">
        <v>12</v>
      </c>
      <c r="C84" s="14">
        <f>SUM(МО!C84,КБР!C84,КЧР!C84,РД!C84,РИ!C84,'РСО-А'!C84,ЧР!C84)</f>
        <v>1525</v>
      </c>
      <c r="D84" s="14">
        <f>SUM(МО!D84,КБР!D84,КЧР!D84,РД!D84,РИ!D84,'РСО-А'!D84,ЧР!D84)</f>
        <v>838</v>
      </c>
      <c r="E84" s="14">
        <f>SUM(МО!E84,КБР!E84,КЧР!E84,РД!E84,РИ!E84,'РСО-А'!E84,ЧР!E84)</f>
        <v>687</v>
      </c>
      <c r="F84" s="15"/>
    </row>
    <row r="85" spans="1:6" customFormat="1" ht="60" customHeight="1" x14ac:dyDescent="0.25">
      <c r="A85" s="23" t="s">
        <v>139</v>
      </c>
      <c r="B85" s="19" t="s">
        <v>140</v>
      </c>
      <c r="C85" s="14">
        <f>SUM(МО!C85,КБР!C85,КЧР!C85,РД!C85,РИ!C85,'РСО-А'!C85,ЧР!C85)</f>
        <v>427</v>
      </c>
      <c r="D85" s="14">
        <f>SUM(МО!D85,КБР!D85,КЧР!D85,РД!D85,РИ!D85,'РСО-А'!D85,ЧР!D85)</f>
        <v>163</v>
      </c>
      <c r="E85" s="14">
        <f>SUM(МО!E85,КБР!E85,КЧР!E85,РД!E85,РИ!E85,'РСО-А'!E85,ЧР!E85)</f>
        <v>264</v>
      </c>
      <c r="F85" s="15"/>
    </row>
    <row r="86" spans="1:6" customFormat="1" ht="24" x14ac:dyDescent="0.25">
      <c r="A86" s="23" t="s">
        <v>141</v>
      </c>
      <c r="B86" s="19" t="s">
        <v>142</v>
      </c>
      <c r="C86" s="14">
        <f>SUM(МО!C86,КБР!C86,КЧР!C86,РД!C86,РИ!C86,'РСО-А'!C86,ЧР!C86)</f>
        <v>1207</v>
      </c>
      <c r="D86" s="14">
        <f>SUM(МО!D86,КБР!D86,КЧР!D86,РД!D86,РИ!D86,'РСО-А'!D86,ЧР!D86)</f>
        <v>574</v>
      </c>
      <c r="E86" s="14">
        <f>SUM(МО!E86,КБР!E86,КЧР!E86,РД!E86,РИ!E86,'РСО-А'!E86,ЧР!E86)</f>
        <v>633</v>
      </c>
      <c r="F86" s="15"/>
    </row>
    <row r="87" spans="1:6" customFormat="1" x14ac:dyDescent="0.25">
      <c r="A87" s="23" t="s">
        <v>143</v>
      </c>
      <c r="B87" s="19" t="s">
        <v>12</v>
      </c>
      <c r="C87" s="14">
        <f>SUM(МО!C87,КБР!C87,КЧР!C87,РД!C87,РИ!C87,'РСО-А'!C87,ЧР!C87)</f>
        <v>876</v>
      </c>
      <c r="D87" s="14">
        <f>SUM(МО!D87,КБР!D87,КЧР!D87,РД!D87,РИ!D87,'РСО-А'!D87,ЧР!D87)</f>
        <v>447</v>
      </c>
      <c r="E87" s="14">
        <f>SUM(МО!E87,КБР!E87,КЧР!E87,РД!E87,РИ!E87,'РСО-А'!E87,ЧР!E87)</f>
        <v>429</v>
      </c>
      <c r="F87" s="15"/>
    </row>
    <row r="88" spans="1:6" customFormat="1" ht="24" x14ac:dyDescent="0.25">
      <c r="A88" s="23" t="s">
        <v>144</v>
      </c>
      <c r="B88" s="19" t="s">
        <v>145</v>
      </c>
      <c r="C88" s="14">
        <f>SUM(МО!C88,КБР!C88,КЧР!C88,РД!C88,РИ!C88,'РСО-А'!C88,ЧР!C88)</f>
        <v>331</v>
      </c>
      <c r="D88" s="14">
        <f>SUM(МО!D88,КБР!D88,КЧР!D88,РД!D88,РИ!D88,'РСО-А'!D88,ЧР!D88)</f>
        <v>127</v>
      </c>
      <c r="E88" s="14">
        <f>SUM(МО!E88,КБР!E88,КЧР!E88,РД!E88,РИ!E88,'РСО-А'!E88,ЧР!E88)</f>
        <v>204</v>
      </c>
      <c r="F88" s="15"/>
    </row>
    <row r="89" spans="1:6" customFormat="1" ht="24" x14ac:dyDescent="0.25">
      <c r="A89" s="23" t="s">
        <v>146</v>
      </c>
      <c r="B89" s="19" t="s">
        <v>147</v>
      </c>
      <c r="C89" s="14">
        <f>SUM(МО!C89,КБР!C89,КЧР!C89,РД!C89,РИ!C89,'РСО-А'!C89,ЧР!C89)</f>
        <v>161</v>
      </c>
      <c r="D89" s="14">
        <f>SUM(МО!D89,КБР!D89,КЧР!D89,РД!D89,РИ!D89,'РСО-А'!D89,ЧР!D89)</f>
        <v>74</v>
      </c>
      <c r="E89" s="14">
        <f>SUM(МО!E89,КБР!E89,КЧР!E89,РД!E89,РИ!E89,'РСО-А'!E89,ЧР!E89)</f>
        <v>87</v>
      </c>
      <c r="F89" s="15"/>
    </row>
    <row r="90" spans="1:6" customFormat="1" x14ac:dyDescent="0.25">
      <c r="A90" s="28" t="s">
        <v>148</v>
      </c>
      <c r="B90" s="19" t="s">
        <v>12</v>
      </c>
      <c r="C90" s="14">
        <f>SUM(МО!C90,КБР!C90,КЧР!C90,РД!C90,РИ!C90,'РСО-А'!C90,ЧР!C90)</f>
        <v>134</v>
      </c>
      <c r="D90" s="14">
        <f>SUM(МО!D90,КБР!D90,КЧР!D90,РД!D90,РИ!D90,'РСО-А'!D90,ЧР!D90)</f>
        <v>71</v>
      </c>
      <c r="E90" s="14">
        <f>SUM(МО!E90,КБР!E90,КЧР!E90,РД!E90,РИ!E90,'РСО-А'!E90,ЧР!E90)</f>
        <v>63</v>
      </c>
      <c r="F90" s="15"/>
    </row>
    <row r="91" spans="1:6" customFormat="1" ht="24" x14ac:dyDescent="0.25">
      <c r="A91" s="28" t="s">
        <v>149</v>
      </c>
      <c r="B91" s="19" t="s">
        <v>145</v>
      </c>
      <c r="C91" s="14">
        <f>SUM(МО!C91,КБР!C91,КЧР!C91,РД!C91,РИ!C91,'РСО-А'!C91,ЧР!C91)</f>
        <v>27</v>
      </c>
      <c r="D91" s="14">
        <f>SUM(МО!D91,КБР!D91,КЧР!D91,РД!D91,РИ!D91,'РСО-А'!D91,ЧР!D91)</f>
        <v>3</v>
      </c>
      <c r="E91" s="14">
        <f>SUM(МО!E91,КБР!E91,КЧР!E91,РД!E91,РИ!E91,'РСО-А'!E91,ЧР!E91)</f>
        <v>24</v>
      </c>
      <c r="F91" s="15"/>
    </row>
    <row r="92" spans="1:6" customFormat="1" ht="24" x14ac:dyDescent="0.25">
      <c r="A92" s="28" t="s">
        <v>150</v>
      </c>
      <c r="B92" s="32" t="s">
        <v>151</v>
      </c>
      <c r="C92" s="14">
        <f>SUM(МО!C92,КБР!C92,КЧР!C92,РД!C92,РИ!C92,'РСО-А'!C92,ЧР!C92)</f>
        <v>129</v>
      </c>
      <c r="D92" s="14">
        <f>SUM(МО!D92,КБР!D92,КЧР!D92,РД!D92,РИ!D92,'РСО-А'!D92,ЧР!D92)</f>
        <v>75</v>
      </c>
      <c r="E92" s="14">
        <f>SUM(МО!E92,КБР!E92,КЧР!E92,РД!E92,РИ!E92,'РСО-А'!E92,ЧР!E92)</f>
        <v>54</v>
      </c>
      <c r="F92" s="15"/>
    </row>
    <row r="93" spans="1:6" customFormat="1" x14ac:dyDescent="0.25">
      <c r="A93" s="28" t="s">
        <v>152</v>
      </c>
      <c r="B93" s="19" t="s">
        <v>12</v>
      </c>
      <c r="C93" s="14">
        <f>SUM(МО!C93,КБР!C93,КЧР!C93,РД!C93,РИ!C93,'РСО-А'!C93,ЧР!C93)</f>
        <v>84</v>
      </c>
      <c r="D93" s="14">
        <f>SUM(МО!D93,КБР!D93,КЧР!D93,РД!D93,РИ!D93,'РСО-А'!D93,ЧР!D93)</f>
        <v>51</v>
      </c>
      <c r="E93" s="14">
        <f>SUM(МО!E93,КБР!E93,КЧР!E93,РД!E93,РИ!E93,'РСО-А'!E93,ЧР!E93)</f>
        <v>33</v>
      </c>
      <c r="F93" s="15"/>
    </row>
    <row r="94" spans="1:6" customFormat="1" ht="24" x14ac:dyDescent="0.25">
      <c r="A94" s="28" t="s">
        <v>153</v>
      </c>
      <c r="B94" s="19" t="s">
        <v>145</v>
      </c>
      <c r="C94" s="14">
        <f>SUM(МО!C94,КБР!C94,КЧР!C94,РД!C94,РИ!C94,'РСО-А'!C94,ЧР!C94)</f>
        <v>45</v>
      </c>
      <c r="D94" s="14">
        <f>SUM(МО!D94,КБР!D94,КЧР!D94,РД!D94,РИ!D94,'РСО-А'!D94,ЧР!D94)</f>
        <v>24</v>
      </c>
      <c r="E94" s="14">
        <f>SUM(МО!E94,КБР!E94,КЧР!E94,РД!E94,РИ!E94,'РСО-А'!E94,ЧР!E94)</f>
        <v>21</v>
      </c>
      <c r="F94" s="15"/>
    </row>
    <row r="95" spans="1:6" customFormat="1" ht="24" x14ac:dyDescent="0.25">
      <c r="A95" s="28" t="s">
        <v>154</v>
      </c>
      <c r="B95" s="32" t="s">
        <v>155</v>
      </c>
      <c r="C95" s="14">
        <f>SUM(МО!C95,КБР!C95,КЧР!C95,РД!C95,РИ!C95,'РСО-А'!C95,ЧР!C95)</f>
        <v>336</v>
      </c>
      <c r="D95" s="14">
        <f>SUM(МО!D95,КБР!D95,КЧР!D95,РД!D95,РИ!D95,'РСО-А'!D95,ЧР!D95)</f>
        <v>205</v>
      </c>
      <c r="E95" s="14">
        <f>SUM(МО!E95,КБР!E95,КЧР!E95,РД!E95,РИ!E95,'РСО-А'!E95,ЧР!E95)</f>
        <v>131</v>
      </c>
      <c r="F95" s="15"/>
    </row>
    <row r="96" spans="1:6" customFormat="1" x14ac:dyDescent="0.25">
      <c r="A96" s="28" t="s">
        <v>156</v>
      </c>
      <c r="B96" s="19" t="s">
        <v>12</v>
      </c>
      <c r="C96" s="14">
        <f>SUM(МО!C96,КБР!C96,КЧР!C96,РД!C96,РИ!C96,'РСО-А'!C96,ЧР!C96)</f>
        <v>320</v>
      </c>
      <c r="D96" s="14">
        <f>SUM(МО!D96,КБР!D96,КЧР!D96,РД!D96,РИ!D96,'РСО-А'!D96,ЧР!D96)</f>
        <v>203</v>
      </c>
      <c r="E96" s="14">
        <f>SUM(МО!E96,КБР!E96,КЧР!E96,РД!E96,РИ!E96,'РСО-А'!E96,ЧР!E96)</f>
        <v>117</v>
      </c>
      <c r="F96" s="15"/>
    </row>
    <row r="97" spans="1:6" customFormat="1" ht="24" x14ac:dyDescent="0.25">
      <c r="A97" s="28" t="s">
        <v>157</v>
      </c>
      <c r="B97" s="19" t="s">
        <v>145</v>
      </c>
      <c r="C97" s="14">
        <f>SUM(МО!C97,КБР!C97,КЧР!C97,РД!C97,РИ!C97,'РСО-А'!C97,ЧР!C97)</f>
        <v>16</v>
      </c>
      <c r="D97" s="14">
        <f>SUM(МО!D97,КБР!D97,КЧР!D97,РД!D97,РИ!D97,'РСО-А'!D97,ЧР!D97)</f>
        <v>2</v>
      </c>
      <c r="E97" s="14">
        <f>SUM(МО!E97,КБР!E97,КЧР!E97,РД!E97,РИ!E97,'РСО-А'!E97,ЧР!E97)</f>
        <v>14</v>
      </c>
      <c r="F97" s="15"/>
    </row>
    <row r="98" spans="1:6" customFormat="1" ht="24" x14ac:dyDescent="0.25">
      <c r="A98" s="28" t="s">
        <v>158</v>
      </c>
      <c r="B98" s="32" t="s">
        <v>159</v>
      </c>
      <c r="C98" s="14">
        <f>SUM(МО!C98,КБР!C98,КЧР!C98,РД!C98,РИ!C98,'РСО-А'!C98,ЧР!C98)</f>
        <v>21</v>
      </c>
      <c r="D98" s="14">
        <f>SUM(МО!D98,КБР!D98,КЧР!D98,РД!D98,РИ!D98,'РСО-А'!D98,ЧР!D98)</f>
        <v>13</v>
      </c>
      <c r="E98" s="14">
        <f>SUM(МО!E98,КБР!E98,КЧР!E98,РД!E98,РИ!E98,'РСО-А'!E98,ЧР!E98)</f>
        <v>8</v>
      </c>
      <c r="F98" s="15"/>
    </row>
    <row r="99" spans="1:6" customFormat="1" x14ac:dyDescent="0.25">
      <c r="A99" s="28" t="s">
        <v>160</v>
      </c>
      <c r="B99" s="19" t="s">
        <v>12</v>
      </c>
      <c r="C99" s="14">
        <f>SUM(МО!C99,КБР!C99,КЧР!C99,РД!C99,РИ!C99,'РСО-А'!C99,ЧР!C99)</f>
        <v>19</v>
      </c>
      <c r="D99" s="14">
        <f>SUM(МО!D99,КБР!D99,КЧР!D99,РД!D99,РИ!D99,'РСО-А'!D99,ЧР!D99)</f>
        <v>12</v>
      </c>
      <c r="E99" s="14">
        <f>SUM(МО!E99,КБР!E99,КЧР!E99,РД!E99,РИ!E99,'РСО-А'!E99,ЧР!E99)</f>
        <v>7</v>
      </c>
      <c r="F99" s="15"/>
    </row>
    <row r="100" spans="1:6" customFormat="1" ht="24" x14ac:dyDescent="0.25">
      <c r="A100" s="28" t="s">
        <v>161</v>
      </c>
      <c r="B100" s="19" t="s">
        <v>145</v>
      </c>
      <c r="C100" s="14">
        <f>SUM(МО!C100,КБР!C100,КЧР!C100,РД!C100,РИ!C100,'РСО-А'!C100,ЧР!C100)</f>
        <v>2</v>
      </c>
      <c r="D100" s="14">
        <f>SUM(МО!D100,КБР!D100,КЧР!D100,РД!D100,РИ!D100,'РСО-А'!D100,ЧР!D100)</f>
        <v>1</v>
      </c>
      <c r="E100" s="14">
        <f>SUM(МО!E100,КБР!E100,КЧР!E100,РД!E100,РИ!E100,'РСО-А'!E100,ЧР!E100)</f>
        <v>1</v>
      </c>
      <c r="F100" s="15"/>
    </row>
    <row r="101" spans="1:6" customFormat="1" ht="24" x14ac:dyDescent="0.25">
      <c r="A101" s="28" t="s">
        <v>162</v>
      </c>
      <c r="B101" s="32" t="s">
        <v>163</v>
      </c>
      <c r="C101" s="14">
        <f>SUM(МО!C101,КБР!C101,КЧР!C101,РД!C101,РИ!C101,'РСО-А'!C101,ЧР!C101)</f>
        <v>45</v>
      </c>
      <c r="D101" s="14">
        <f>SUM(МО!D101,КБР!D101,КЧР!D101,РД!D101,РИ!D101,'РСО-А'!D101,ЧР!D101)</f>
        <v>26</v>
      </c>
      <c r="E101" s="14">
        <f>SUM(МО!E101,КБР!E101,КЧР!E101,РД!E101,РИ!E101,'РСО-А'!E101,ЧР!E101)</f>
        <v>19</v>
      </c>
      <c r="F101" s="15"/>
    </row>
    <row r="102" spans="1:6" customFormat="1" x14ac:dyDescent="0.25">
      <c r="A102" s="28" t="s">
        <v>164</v>
      </c>
      <c r="B102" s="19" t="s">
        <v>12</v>
      </c>
      <c r="C102" s="14">
        <f>SUM(МО!C102,КБР!C102,КЧР!C102,РД!C102,РИ!C102,'РСО-А'!C102,ЧР!C102)</f>
        <v>44</v>
      </c>
      <c r="D102" s="14">
        <f>SUM(МО!D102,КБР!D102,КЧР!D102,РД!D102,РИ!D102,'РСО-А'!D102,ЧР!D102)</f>
        <v>25</v>
      </c>
      <c r="E102" s="14">
        <f>SUM(МО!E102,КБР!E102,КЧР!E102,РД!E102,РИ!E102,'РСО-А'!E102,ЧР!E102)</f>
        <v>19</v>
      </c>
      <c r="F102" s="15"/>
    </row>
    <row r="103" spans="1:6" customFormat="1" ht="24" x14ac:dyDescent="0.25">
      <c r="A103" s="28" t="s">
        <v>165</v>
      </c>
      <c r="B103" s="19" t="s">
        <v>145</v>
      </c>
      <c r="C103" s="14">
        <f>SUM(МО!C103,КБР!C103,КЧР!C103,РД!C103,РИ!C103,'РСО-А'!C103,ЧР!C103)</f>
        <v>1</v>
      </c>
      <c r="D103" s="14">
        <f>SUM(МО!D103,КБР!D103,КЧР!D103,РД!D103,РИ!D103,'РСО-А'!D103,ЧР!D103)</f>
        <v>1</v>
      </c>
      <c r="E103" s="14">
        <f>SUM(МО!E103,КБР!E103,КЧР!E103,РД!E103,РИ!E103,'РСО-А'!E103,ЧР!E103)</f>
        <v>0</v>
      </c>
      <c r="F103" s="15"/>
    </row>
    <row r="104" spans="1:6" customFormat="1" ht="24" x14ac:dyDescent="0.25">
      <c r="A104" s="28" t="s">
        <v>166</v>
      </c>
      <c r="B104" s="32" t="s">
        <v>167</v>
      </c>
      <c r="C104" s="14">
        <f>SUM(МО!C104,КБР!C104,КЧР!C104,РД!C104,РИ!C104,'РСО-А'!C104,ЧР!C104)</f>
        <v>53</v>
      </c>
      <c r="D104" s="14">
        <f>SUM(МО!D104,КБР!D104,КЧР!D104,РД!D104,РИ!D104,'РСО-А'!D104,ЧР!D104)</f>
        <v>34</v>
      </c>
      <c r="E104" s="14">
        <f>SUM(МО!E104,КБР!E104,КЧР!E104,РД!E104,РИ!E104,'РСО-А'!E104,ЧР!E104)</f>
        <v>19</v>
      </c>
      <c r="F104" s="15"/>
    </row>
    <row r="105" spans="1:6" customFormat="1" x14ac:dyDescent="0.25">
      <c r="A105" s="28" t="s">
        <v>168</v>
      </c>
      <c r="B105" s="19" t="s">
        <v>12</v>
      </c>
      <c r="C105" s="14">
        <f>SUM(МО!C105,КБР!C105,КЧР!C105,РД!C105,РИ!C105,'РСО-А'!C105,ЧР!C105)</f>
        <v>48</v>
      </c>
      <c r="D105" s="14">
        <f>SUM(МО!D105,КБР!D105,КЧР!D105,РД!D105,РИ!D105,'РСО-А'!D105,ЧР!D105)</f>
        <v>29</v>
      </c>
      <c r="E105" s="14">
        <f>SUM(МО!E105,КБР!E105,КЧР!E105,РД!E105,РИ!E105,'РСО-А'!E105,ЧР!E105)</f>
        <v>19</v>
      </c>
      <c r="F105" s="15"/>
    </row>
    <row r="106" spans="1:6" customFormat="1" ht="24" x14ac:dyDescent="0.25">
      <c r="A106" s="28" t="s">
        <v>169</v>
      </c>
      <c r="B106" s="19" t="s">
        <v>145</v>
      </c>
      <c r="C106" s="14">
        <f>SUM(МО!C106,КБР!C106,КЧР!C106,РД!C106,РИ!C106,'РСО-А'!C106,ЧР!C106)</f>
        <v>5</v>
      </c>
      <c r="D106" s="14">
        <f>SUM(МО!D106,КБР!D106,КЧР!D106,РД!D106,РИ!D106,'РСО-А'!D106,ЧР!D106)</f>
        <v>5</v>
      </c>
      <c r="E106" s="14">
        <f>SUM(МО!E106,КБР!E106,КЧР!E106,РД!E106,РИ!E106,'РСО-А'!E106,ЧР!E106)</f>
        <v>0</v>
      </c>
      <c r="F106" s="15"/>
    </row>
    <row r="107" spans="1:6" customFormat="1" x14ac:dyDescent="0.25">
      <c r="A107" s="28" t="s">
        <v>170</v>
      </c>
      <c r="B107" s="17" t="s">
        <v>171</v>
      </c>
      <c r="C107" s="14">
        <f>SUM(МО!C107,КБР!C107,КЧР!C107,РД!C107,РИ!C107,'РСО-А'!C107,ЧР!C107)</f>
        <v>70</v>
      </c>
      <c r="D107" s="14">
        <f>SUM(МО!D107,КБР!D107,КЧР!D107,РД!D107,РИ!D107,'РСО-А'!D107,ЧР!D107)</f>
        <v>60</v>
      </c>
      <c r="E107" s="14">
        <f>SUM(МО!E107,КБР!E107,КЧР!E107,РД!E107,РИ!E107,'РСО-А'!E107,ЧР!E107)</f>
        <v>10</v>
      </c>
      <c r="F107" s="15"/>
    </row>
    <row r="108" spans="1:6" customFormat="1" ht="24" x14ac:dyDescent="0.25">
      <c r="A108" s="28" t="s">
        <v>172</v>
      </c>
      <c r="B108" s="17" t="s">
        <v>173</v>
      </c>
      <c r="C108" s="14">
        <f>SUM(МО!C108,КБР!C108,КЧР!C108,РД!C108,РИ!C108,'РСО-А'!C108,ЧР!C108)</f>
        <v>564</v>
      </c>
      <c r="D108" s="14">
        <f>SUM(МО!D108,КБР!D108,КЧР!D108,РД!D108,РИ!D108,'РСО-А'!D108,ЧР!D108)</f>
        <v>263</v>
      </c>
      <c r="E108" s="14">
        <f>SUM(МО!E108,КБР!E108,КЧР!E108,РД!E108,РИ!E108,'РСО-А'!E108,ЧР!E108)</f>
        <v>301</v>
      </c>
      <c r="F108" s="15"/>
    </row>
    <row r="109" spans="1:6" customFormat="1" ht="24" x14ac:dyDescent="0.25">
      <c r="A109" s="28" t="s">
        <v>174</v>
      </c>
      <c r="B109" s="17" t="s">
        <v>175</v>
      </c>
      <c r="C109" s="14">
        <f>SUM(МО!C109,КБР!C109,КЧР!C109,РД!C109,РИ!C109,'РСО-А'!C109,ЧР!C109)</f>
        <v>1279</v>
      </c>
      <c r="D109" s="14">
        <f>SUM(МО!D109,КБР!D109,КЧР!D109,РД!D109,РИ!D109,'РСО-А'!D109,ЧР!D109)</f>
        <v>639</v>
      </c>
      <c r="E109" s="14">
        <f>SUM(МО!E109,КБР!E109,КЧР!E109,РД!E109,РИ!E109,'РСО-А'!E109,ЧР!E109)</f>
        <v>640</v>
      </c>
      <c r="F109" s="15"/>
    </row>
    <row r="110" spans="1:6" customFormat="1" ht="24" x14ac:dyDescent="0.25">
      <c r="A110" s="28" t="s">
        <v>176</v>
      </c>
      <c r="B110" s="17" t="s">
        <v>177</v>
      </c>
      <c r="C110" s="14">
        <f>SUM(МО!C110,КБР!C110,КЧР!C110,РД!C110,РИ!C110,'РСО-А'!C110,ЧР!C110)</f>
        <v>39</v>
      </c>
      <c r="D110" s="14">
        <f>SUM(МО!D110,КБР!D110,КЧР!D110,РД!D110,РИ!D110,'РСО-А'!D110,ЧР!D110)</f>
        <v>39</v>
      </c>
      <c r="E110" s="14">
        <f>SUM(МО!E110,КБР!E110,КЧР!E110,РД!E110,РИ!E110,'РСО-А'!E110,ЧР!E110)</f>
        <v>0</v>
      </c>
      <c r="F110" s="15"/>
    </row>
    <row r="111" spans="1:6" customFormat="1" ht="36" x14ac:dyDescent="0.25">
      <c r="A111" s="13">
        <v>25</v>
      </c>
      <c r="B111" s="13" t="s">
        <v>178</v>
      </c>
      <c r="C111" s="14">
        <f>SUM(МО!C111,КБР!C111,КЧР!C111,РД!C111,РИ!C111,'РСО-А'!C111,ЧР!C111)</f>
        <v>169</v>
      </c>
      <c r="D111" s="14">
        <f>SUM(МО!D111,КБР!D111,КЧР!D111,РД!D111,РИ!D111,'РСО-А'!D111,ЧР!D111)</f>
        <v>95</v>
      </c>
      <c r="E111" s="14">
        <f>SUM(МО!E111,КБР!E111,КЧР!E111,РД!E111,РИ!E111,'РСО-А'!E111,ЧР!E111)</f>
        <v>74</v>
      </c>
      <c r="F111" s="15"/>
    </row>
    <row r="112" spans="1:6" customFormat="1" x14ac:dyDescent="0.25">
      <c r="A112" s="23" t="s">
        <v>179</v>
      </c>
      <c r="B112" s="19" t="s">
        <v>180</v>
      </c>
      <c r="C112" s="14">
        <f>SUM(МО!C112,КБР!C112,КЧР!C112,РД!C112,РИ!C112,'РСО-А'!C112,ЧР!C112)</f>
        <v>113</v>
      </c>
      <c r="D112" s="14">
        <f>SUM(МО!D112,КБР!D112,КЧР!D112,РД!D112,РИ!D112,'РСО-А'!D112,ЧР!D112)</f>
        <v>64</v>
      </c>
      <c r="E112" s="14">
        <f>SUM(МО!E112,КБР!E112,КЧР!E112,РД!E112,РИ!E112,'РСО-А'!E112,ЧР!E112)</f>
        <v>49</v>
      </c>
      <c r="F112" s="15"/>
    </row>
    <row r="113" spans="1:6" customFormat="1" ht="24" x14ac:dyDescent="0.25">
      <c r="A113" s="23" t="s">
        <v>181</v>
      </c>
      <c r="B113" s="19" t="s">
        <v>182</v>
      </c>
      <c r="C113" s="14">
        <f>SUM(МО!C113,КБР!C113,КЧР!C113,РД!C113,РИ!C113,'РСО-А'!C113,ЧР!C113)</f>
        <v>56</v>
      </c>
      <c r="D113" s="14">
        <f>SUM(МО!D113,КБР!D113,КЧР!D113,РД!D113,РИ!D113,'РСО-А'!D113,ЧР!D113)</f>
        <v>31</v>
      </c>
      <c r="E113" s="14">
        <f>SUM(МО!E113,КБР!E113,КЧР!E113,РД!E113,РИ!E113,'РСО-А'!E113,ЧР!E113)</f>
        <v>25</v>
      </c>
      <c r="F113" s="15"/>
    </row>
    <row r="114" spans="1:6" customFormat="1" x14ac:dyDescent="0.25">
      <c r="A114" s="13">
        <v>26</v>
      </c>
      <c r="B114" s="13" t="s">
        <v>183</v>
      </c>
      <c r="C114" s="14">
        <f>SUM(МО!C114,КБР!C114,КЧР!C114,РД!C114,РИ!C114,'РСО-А'!C114,ЧР!C114)</f>
        <v>0</v>
      </c>
      <c r="D114" s="14">
        <f>SUM(МО!D114,КБР!D114,КЧР!D114,РД!D114,РИ!D114,'РСО-А'!D114,ЧР!D114)</f>
        <v>0</v>
      </c>
      <c r="E114" s="14">
        <f>SUM(МО!E114,КБР!E114,КЧР!E114,РД!E114,РИ!E114,'РСО-А'!E114,ЧР!E114)</f>
        <v>0</v>
      </c>
      <c r="F114" s="15"/>
    </row>
    <row r="115" spans="1:6" customFormat="1" ht="24" x14ac:dyDescent="0.25">
      <c r="A115" s="23" t="s">
        <v>184</v>
      </c>
      <c r="B115" s="19" t="s">
        <v>185</v>
      </c>
      <c r="C115" s="14">
        <f>SUM(МО!C115,КБР!C115,КЧР!C115,РД!C115,РИ!C115,'РСО-А'!C115,ЧР!C115)</f>
        <v>0</v>
      </c>
      <c r="D115" s="14">
        <f>SUM(МО!D115,КБР!D115,КЧР!D115,РД!D115,РИ!D115,'РСО-А'!D115,ЧР!D115)</f>
        <v>0</v>
      </c>
      <c r="E115" s="14">
        <f>SUM(МО!E115,КБР!E115,КЧР!E115,РД!E115,РИ!E115,'РСО-А'!E115,ЧР!E115)</f>
        <v>0</v>
      </c>
      <c r="F115" s="15"/>
    </row>
    <row r="116" spans="1:6" customFormat="1" ht="15" customHeight="1" x14ac:dyDescent="0.25">
      <c r="A116" s="23" t="s">
        <v>186</v>
      </c>
      <c r="B116" s="19" t="s">
        <v>187</v>
      </c>
      <c r="C116" s="14">
        <f>SUM(МО!C116,КБР!C116,КЧР!C116,РД!C116,РИ!C116,'РСО-А'!C116,ЧР!C116)</f>
        <v>0</v>
      </c>
      <c r="D116" s="14">
        <f>SUM(МО!D116,КБР!D116,КЧР!D116,РД!D116,РИ!D116,'РСО-А'!D116,ЧР!D116)</f>
        <v>0</v>
      </c>
      <c r="E116" s="14">
        <f>SUM(МО!E116,КБР!E116,КЧР!E116,РД!E116,РИ!E116,'РСО-А'!E116,ЧР!E116)</f>
        <v>0</v>
      </c>
      <c r="F116" s="15"/>
    </row>
    <row r="117" spans="1:6" customFormat="1" ht="24" x14ac:dyDescent="0.25">
      <c r="A117" s="13">
        <v>27</v>
      </c>
      <c r="B117" s="13" t="s">
        <v>188</v>
      </c>
      <c r="C117" s="14">
        <f>SUM(МО!C117,КБР!C117,КЧР!C117,РД!C117,РИ!C117,'РСО-А'!C117,ЧР!C117)</f>
        <v>0</v>
      </c>
      <c r="D117" s="14">
        <f>SUM(МО!D117,КБР!D117,КЧР!D117,РД!D117,РИ!D117,'РСО-А'!D117,ЧР!D117)</f>
        <v>0</v>
      </c>
      <c r="E117" s="14">
        <f>SUM(МО!E117,КБР!E117,КЧР!E117,РД!E117,РИ!E117,'РСО-А'!E117,ЧР!E117)</f>
        <v>0</v>
      </c>
      <c r="F117" s="15"/>
    </row>
    <row r="118" spans="1:6" customFormat="1" ht="24" x14ac:dyDescent="0.25">
      <c r="A118" s="13">
        <v>28</v>
      </c>
      <c r="B118" s="13" t="s">
        <v>189</v>
      </c>
      <c r="C118" s="14">
        <f>SUM(МО!C118,КБР!C118,КЧР!C118,РД!C118,РИ!C118,'РСО-А'!C118,ЧР!C118)</f>
        <v>0</v>
      </c>
      <c r="D118" s="14">
        <f>SUM(МО!D118,КБР!D118,КЧР!D118,РД!D118,РИ!D118,'РСО-А'!D118,ЧР!D118)</f>
        <v>0</v>
      </c>
      <c r="E118" s="14">
        <f>SUM(МО!E118,КБР!E118,КЧР!E118,РД!E118,РИ!E118,'РСО-А'!E118,ЧР!E118)</f>
        <v>0</v>
      </c>
      <c r="F118" s="15"/>
    </row>
    <row r="119" spans="1:6" customFormat="1" ht="24" x14ac:dyDescent="0.25">
      <c r="A119" s="13">
        <v>29</v>
      </c>
      <c r="B119" s="13" t="s">
        <v>190</v>
      </c>
      <c r="C119" s="14">
        <f>SUM(МО!C119,КБР!C119,КЧР!C119,РД!C119,РИ!C119,'РСО-А'!C119,ЧР!C119)</f>
        <v>0</v>
      </c>
      <c r="D119" s="14">
        <f>SUM(МО!D119,КБР!D119,КЧР!D119,РД!D119,РИ!D119,'РСО-А'!D119,ЧР!D119)</f>
        <v>0</v>
      </c>
      <c r="E119" s="14">
        <f>SUM(МО!E119,КБР!E119,КЧР!E119,РД!E119,РИ!E119,'РСО-А'!E119,ЧР!E119)</f>
        <v>0</v>
      </c>
      <c r="F119" s="15"/>
    </row>
    <row r="120" spans="1:6" customFormat="1" ht="24" x14ac:dyDescent="0.25">
      <c r="A120" s="13">
        <v>30</v>
      </c>
      <c r="B120" s="13" t="s">
        <v>191</v>
      </c>
      <c r="C120" s="14">
        <f>SUM(МО!C120,КБР!C120,КЧР!C120,РД!C120,РИ!C120,'РСО-А'!C120,ЧР!C120)</f>
        <v>0</v>
      </c>
      <c r="D120" s="14">
        <f>SUM(МО!D120,КБР!D120,КЧР!D120,РД!D120,РИ!D120,'РСО-А'!D120,ЧР!D120)</f>
        <v>0</v>
      </c>
      <c r="E120" s="14">
        <f>SUM(МО!E120,КБР!E120,КЧР!E120,РД!E120,РИ!E120,'РСО-А'!E120,ЧР!E120)</f>
        <v>0</v>
      </c>
      <c r="F120" s="15"/>
    </row>
    <row r="121" spans="1:6" customFormat="1" ht="36" x14ac:dyDescent="0.25">
      <c r="A121" s="13">
        <v>31</v>
      </c>
      <c r="B121" s="13" t="s">
        <v>192</v>
      </c>
      <c r="C121" s="14">
        <f>SUM(МО!C121,КБР!C121,КЧР!C121,РД!C121,РИ!C121,'РСО-А'!C121,ЧР!C121)</f>
        <v>0</v>
      </c>
      <c r="D121" s="14">
        <f>SUM(МО!D121,КБР!D121,КЧР!D121,РД!D121,РИ!D121,'РСО-А'!D121,ЧР!D121)</f>
        <v>0</v>
      </c>
      <c r="E121" s="14">
        <f>SUM(МО!E121,КБР!E121,КЧР!E121,РД!E121,РИ!E121,'РСО-А'!E121,ЧР!E121)</f>
        <v>0</v>
      </c>
      <c r="F121" s="15"/>
    </row>
    <row r="122" spans="1:6" customFormat="1" ht="36" x14ac:dyDescent="0.25">
      <c r="A122" s="13">
        <v>32</v>
      </c>
      <c r="B122" s="13" t="s">
        <v>193</v>
      </c>
      <c r="C122" s="14">
        <f>SUM(МО!C122,КБР!C122,КЧР!C122,РД!C122,РИ!C122,'РСО-А'!C122,ЧР!C122)</f>
        <v>215</v>
      </c>
      <c r="D122" s="14">
        <f>SUM(МО!D122,КБР!D122,КЧР!D122,РД!D122,РИ!D122,'РСО-А'!D122,ЧР!D122)</f>
        <v>128</v>
      </c>
      <c r="E122" s="14">
        <f>SUM(МО!E122,КБР!E122,КЧР!E122,РД!E122,РИ!E122,'РСО-А'!E122,ЧР!E122)</f>
        <v>87</v>
      </c>
      <c r="F122" s="15"/>
    </row>
    <row r="123" spans="1:6" customFormat="1" x14ac:dyDescent="0.25">
      <c r="A123" s="23" t="s">
        <v>194</v>
      </c>
      <c r="B123" s="19" t="s">
        <v>180</v>
      </c>
      <c r="C123" s="14">
        <f>SUM(МО!C123,КБР!C123,КЧР!C123,РД!C123,РИ!C123,'РСО-А'!C123,ЧР!C123)</f>
        <v>167</v>
      </c>
      <c r="D123" s="14">
        <f>SUM(МО!D123,КБР!D123,КЧР!D123,РД!D123,РИ!D123,'РСО-А'!D123,ЧР!D123)</f>
        <v>104</v>
      </c>
      <c r="E123" s="14">
        <f>SUM(МО!E123,КБР!E123,КЧР!E123,РД!E123,РИ!E123,'РСО-А'!E123,ЧР!E123)</f>
        <v>63</v>
      </c>
      <c r="F123" s="15"/>
    </row>
    <row r="124" spans="1:6" customFormat="1" ht="24" x14ac:dyDescent="0.25">
      <c r="A124" s="23" t="s">
        <v>195</v>
      </c>
      <c r="B124" s="19" t="s">
        <v>196</v>
      </c>
      <c r="C124" s="14">
        <f>SUM(МО!C124,КБР!C124,КЧР!C124,РД!C124,РИ!C124,'РСО-А'!C124,ЧР!C124)</f>
        <v>48</v>
      </c>
      <c r="D124" s="14">
        <f>SUM(МО!D124,КБР!D124,КЧР!D124,РД!D124,РИ!D124,'РСО-А'!D124,ЧР!D124)</f>
        <v>24</v>
      </c>
      <c r="E124" s="14">
        <f>SUM(МО!E124,КБР!E124,КЧР!E124,РД!E124,РИ!E124,'РСО-А'!E124,ЧР!E124)</f>
        <v>24</v>
      </c>
      <c r="F124" s="15"/>
    </row>
    <row r="125" spans="1:6" customFormat="1" x14ac:dyDescent="0.25">
      <c r="A125" s="23"/>
      <c r="B125" s="34" t="s">
        <v>197</v>
      </c>
      <c r="C125" s="14">
        <f>SUM(МО!C125,КБР!C125,КЧР!C125,РД!C125,РИ!C125,'РСО-А'!C125,ЧР!C125)</f>
        <v>0</v>
      </c>
      <c r="D125" s="14">
        <f>SUM(МО!D125,КБР!D125,КЧР!D125,РД!D125,РИ!D125,'РСО-А'!D125,ЧР!D125)</f>
        <v>0</v>
      </c>
      <c r="E125" s="14">
        <f>SUM(МО!E125,КБР!E125,КЧР!E125,РД!E125,РИ!E125,'РСО-А'!E125,ЧР!E125)</f>
        <v>0</v>
      </c>
      <c r="F125" s="15"/>
    </row>
    <row r="126" spans="1:6" customFormat="1" x14ac:dyDescent="0.25">
      <c r="A126" s="23" t="s">
        <v>198</v>
      </c>
      <c r="B126" s="19" t="s">
        <v>199</v>
      </c>
      <c r="C126" s="14">
        <f>SUM(МО!C126,КБР!C126,КЧР!C126,РД!C126,РИ!C126,'РСО-А'!C126,ЧР!C126)</f>
        <v>4</v>
      </c>
      <c r="D126" s="14">
        <f>SUM(МО!D126,КБР!D126,КЧР!D126,РД!D126,РИ!D126,'РСО-А'!D126,ЧР!D126)</f>
        <v>4</v>
      </c>
      <c r="E126" s="14">
        <f>SUM(МО!E126,КБР!E126,КЧР!E126,РД!E126,РИ!E126,'РСО-А'!E126,ЧР!E126)</f>
        <v>0</v>
      </c>
      <c r="F126" s="15"/>
    </row>
    <row r="127" spans="1:6" customFormat="1" x14ac:dyDescent="0.25">
      <c r="A127" s="23" t="s">
        <v>200</v>
      </c>
      <c r="B127" s="19" t="s">
        <v>201</v>
      </c>
      <c r="C127" s="14">
        <f>SUM(МО!C127,КБР!C127,КЧР!C127,РД!C127,РИ!C127,'РСО-А'!C127,ЧР!C127)</f>
        <v>0</v>
      </c>
      <c r="D127" s="14">
        <f>SUM(МО!D127,КБР!D127,КЧР!D127,РД!D127,РИ!D127,'РСО-А'!D127,ЧР!D127)</f>
        <v>0</v>
      </c>
      <c r="E127" s="14">
        <f>SUM(МО!E127,КБР!E127,КЧР!E127,РД!E127,РИ!E127,'РСО-А'!E127,ЧР!E127)</f>
        <v>0</v>
      </c>
      <c r="F127" s="15"/>
    </row>
    <row r="128" spans="1:6" customFormat="1" x14ac:dyDescent="0.25">
      <c r="A128" s="23" t="s">
        <v>202</v>
      </c>
      <c r="B128" s="19" t="s">
        <v>203</v>
      </c>
      <c r="C128" s="14">
        <f>SUM(МО!C128,КБР!C128,КЧР!C128,РД!C128,РИ!C128,'РСО-А'!C128,ЧР!C128)</f>
        <v>17</v>
      </c>
      <c r="D128" s="14">
        <f>SUM(МО!D128,КБР!D128,КЧР!D128,РД!D128,РИ!D128,'РСО-А'!D128,ЧР!D128)</f>
        <v>12</v>
      </c>
      <c r="E128" s="14">
        <f>SUM(МО!E128,КБР!E128,КЧР!E128,РД!E128,РИ!E128,'РСО-А'!E128,ЧР!E128)</f>
        <v>5</v>
      </c>
      <c r="F128" s="15"/>
    </row>
    <row r="129" spans="1:6" customFormat="1" ht="24" x14ac:dyDescent="0.25">
      <c r="A129" s="19" t="s">
        <v>204</v>
      </c>
      <c r="B129" s="19" t="s">
        <v>205</v>
      </c>
      <c r="C129" s="14">
        <f>SUM(МО!C129,КБР!C129,КЧР!C129,РД!C129,РИ!C129,'РСО-А'!C129,ЧР!C129)</f>
        <v>194</v>
      </c>
      <c r="D129" s="14">
        <f>SUM(МО!D129,КБР!D129,КЧР!D129,РД!D129,РИ!D129,'РСО-А'!D129,ЧР!D129)</f>
        <v>112</v>
      </c>
      <c r="E129" s="14">
        <f>SUM(МО!E129,КБР!E129,КЧР!E129,РД!E129,РИ!E129,'РСО-А'!E129,ЧР!E129)</f>
        <v>82</v>
      </c>
      <c r="F129" s="15"/>
    </row>
    <row r="130" spans="1:6" customFormat="1" x14ac:dyDescent="0.25">
      <c r="A130" s="19" t="s">
        <v>206</v>
      </c>
      <c r="B130" s="19" t="s">
        <v>207</v>
      </c>
      <c r="C130" s="14">
        <f>SUM(МО!C130,КБР!C130,КЧР!C130,РД!C130,РИ!C130,'РСО-А'!C130,ЧР!C130)</f>
        <v>0</v>
      </c>
      <c r="D130" s="14">
        <f>SUM(МО!D130,КБР!D130,КЧР!D130,РД!D130,РИ!D130,'РСО-А'!D130,ЧР!D130)</f>
        <v>0</v>
      </c>
      <c r="E130" s="14">
        <f>SUM(МО!E130,КБР!E130,КЧР!E130,РД!E130,РИ!E130,'РСО-А'!E130,ЧР!E130)</f>
        <v>0</v>
      </c>
      <c r="F130" s="15"/>
    </row>
    <row r="131" spans="1:6" customFormat="1" x14ac:dyDescent="0.25">
      <c r="A131" s="23" t="s">
        <v>208</v>
      </c>
      <c r="B131" s="19" t="s">
        <v>209</v>
      </c>
      <c r="C131" s="14">
        <f>SUM(МО!C131,КБР!C131,КЧР!C131,РД!C131,РИ!C131,'РСО-А'!C131,ЧР!C131)</f>
        <v>47</v>
      </c>
      <c r="D131" s="14">
        <f>SUM(МО!D131,КБР!D131,КЧР!D131,РД!D131,РИ!D131,'РСО-А'!D131,ЧР!D131)</f>
        <v>32</v>
      </c>
      <c r="E131" s="14">
        <f>SUM(МО!E131,КБР!E131,КЧР!E131,РД!E131,РИ!E131,'РСО-А'!E131,ЧР!E131)</f>
        <v>15</v>
      </c>
      <c r="F131" s="15"/>
    </row>
    <row r="132" spans="1:6" customFormat="1" x14ac:dyDescent="0.25">
      <c r="A132" s="23" t="s">
        <v>210</v>
      </c>
      <c r="B132" s="19" t="s">
        <v>211</v>
      </c>
      <c r="C132" s="14">
        <f>SUM(МО!C132,КБР!C132,КЧР!C132,РД!C132,РИ!C132,'РСО-А'!C132,ЧР!C132)</f>
        <v>0</v>
      </c>
      <c r="D132" s="14">
        <f>SUM(МО!D132,КБР!D132,КЧР!D132,РД!D132,РИ!D132,'РСО-А'!D132,ЧР!D132)</f>
        <v>0</v>
      </c>
      <c r="E132" s="14">
        <f>SUM(МО!E132,КБР!E132,КЧР!E132,РД!E132,РИ!E132,'РСО-А'!E132,ЧР!E132)</f>
        <v>0</v>
      </c>
      <c r="F132" s="15"/>
    </row>
    <row r="133" spans="1:6" customFormat="1" x14ac:dyDescent="0.25">
      <c r="A133" s="23" t="s">
        <v>212</v>
      </c>
      <c r="B133" s="19" t="s">
        <v>213</v>
      </c>
      <c r="C133" s="14">
        <f>SUM(МО!C133,КБР!C133,КЧР!C133,РД!C133,РИ!C133,'РСО-А'!C133,ЧР!C133)</f>
        <v>147</v>
      </c>
      <c r="D133" s="14">
        <f>SUM(МО!D133,КБР!D133,КЧР!D133,РД!D133,РИ!D133,'РСО-А'!D133,ЧР!D133)</f>
        <v>80</v>
      </c>
      <c r="E133" s="14">
        <f>SUM(МО!E133,КБР!E133,КЧР!E133,РД!E133,РИ!E133,'РСО-А'!E133,ЧР!E133)</f>
        <v>67</v>
      </c>
      <c r="F133" s="15"/>
    </row>
    <row r="134" spans="1:6" customFormat="1" ht="24" x14ac:dyDescent="0.25">
      <c r="A134" s="13">
        <v>33</v>
      </c>
      <c r="B134" s="13" t="s">
        <v>214</v>
      </c>
      <c r="C134" s="14">
        <f>SUM(МО!C134,КБР!C134,КЧР!C134,РД!C134,РИ!C134,'РСО-А'!C134,ЧР!C134)</f>
        <v>175</v>
      </c>
      <c r="D134" s="14">
        <f>SUM(МО!D134,КБР!D134,КЧР!D134,РД!D134,РИ!D134,'РСО-А'!D134,ЧР!D134)</f>
        <v>96</v>
      </c>
      <c r="E134" s="14">
        <f>SUM(МО!E134,КБР!E134,КЧР!E134,РД!E134,РИ!E134,'РСО-А'!E134,ЧР!E134)</f>
        <v>79</v>
      </c>
      <c r="F134" s="15"/>
    </row>
    <row r="135" spans="1:6" customFormat="1" x14ac:dyDescent="0.25">
      <c r="A135" s="23" t="s">
        <v>215</v>
      </c>
      <c r="B135" s="19" t="s">
        <v>216</v>
      </c>
      <c r="C135" s="14">
        <f>SUM(МО!C135,КБР!C135,КЧР!C135,РД!C135,РИ!C135,'РСО-А'!C135,ЧР!C135)</f>
        <v>0</v>
      </c>
      <c r="D135" s="14">
        <f>SUM(МО!D135,КБР!D135,КЧР!D135,РД!D135,РИ!D135,'РСО-А'!D135,ЧР!D135)</f>
        <v>0</v>
      </c>
      <c r="E135" s="14">
        <f>SUM(МО!E135,КБР!E135,КЧР!E135,РД!E135,РИ!E135,'РСО-А'!E135,ЧР!E135)</f>
        <v>0</v>
      </c>
      <c r="F135" s="15"/>
    </row>
    <row r="136" spans="1:6" customFormat="1" x14ac:dyDescent="0.25">
      <c r="A136" s="23" t="s">
        <v>217</v>
      </c>
      <c r="B136" s="19" t="s">
        <v>218</v>
      </c>
      <c r="C136" s="14">
        <f>SUM(МО!C136,КБР!C136,КЧР!C136,РД!C136,РИ!C136,'РСО-А'!C136,ЧР!C136)</f>
        <v>47</v>
      </c>
      <c r="D136" s="14">
        <f>SUM(МО!D136,КБР!D136,КЧР!D136,РД!D136,РИ!D136,'РСО-А'!D136,ЧР!D136)</f>
        <v>32</v>
      </c>
      <c r="E136" s="14">
        <f>SUM(МО!E136,КБР!E136,КЧР!E136,РД!E136,РИ!E136,'РСО-А'!E136,ЧР!E136)</f>
        <v>15</v>
      </c>
      <c r="F136" s="15"/>
    </row>
    <row r="137" spans="1:6" customFormat="1" x14ac:dyDescent="0.25">
      <c r="A137" s="23" t="s">
        <v>219</v>
      </c>
      <c r="B137" s="19" t="s">
        <v>220</v>
      </c>
      <c r="C137" s="14">
        <f>SUM(МО!C137,КБР!C137,КЧР!C137,РД!C137,РИ!C137,'РСО-А'!C137,ЧР!C137)</f>
        <v>0</v>
      </c>
      <c r="D137" s="14">
        <f>SUM(МО!D137,КБР!D137,КЧР!D137,РД!D137,РИ!D137,'РСО-А'!D137,ЧР!D137)</f>
        <v>0</v>
      </c>
      <c r="E137" s="14">
        <f>SUM(МО!E137,КБР!E137,КЧР!E137,РД!E137,РИ!E137,'РСО-А'!E137,ЧР!E137)</f>
        <v>0</v>
      </c>
      <c r="F137" s="15"/>
    </row>
    <row r="138" spans="1:6" customFormat="1" x14ac:dyDescent="0.25">
      <c r="A138" s="23" t="s">
        <v>221</v>
      </c>
      <c r="B138" s="19" t="s">
        <v>222</v>
      </c>
      <c r="C138" s="14">
        <f>SUM(МО!C138,КБР!C138,КЧР!C138,РД!C138,РИ!C138,'РСО-А'!C138,ЧР!C138)</f>
        <v>128</v>
      </c>
      <c r="D138" s="14">
        <f>SUM(МО!D138,КБР!D138,КЧР!D138,РД!D138,РИ!D138,'РСО-А'!D138,ЧР!D138)</f>
        <v>64</v>
      </c>
      <c r="E138" s="14">
        <f>SUM(МО!E138,КБР!E138,КЧР!E138,РД!E138,РИ!E138,'РСО-А'!E138,ЧР!E138)</f>
        <v>64</v>
      </c>
      <c r="F138" s="15"/>
    </row>
    <row r="139" spans="1:6" customFormat="1" ht="48" customHeight="1" x14ac:dyDescent="0.25">
      <c r="A139" s="13">
        <v>34</v>
      </c>
      <c r="B139" s="13" t="s">
        <v>223</v>
      </c>
      <c r="C139" s="14">
        <f>SUM(МО!C139,КБР!C139,КЧР!C139,РД!C139,РИ!C139,'РСО-А'!C139,ЧР!C139)</f>
        <v>16677</v>
      </c>
      <c r="D139" s="14">
        <f>SUM(МО!D139,КБР!D139,КЧР!D139,РД!D139,РИ!D139,'РСО-А'!D139,ЧР!D139)</f>
        <v>8876</v>
      </c>
      <c r="E139" s="14">
        <f>SUM(МО!E139,КБР!E139,КЧР!E139,РД!E139,РИ!E139,'РСО-А'!E139,ЧР!E139)</f>
        <v>7801</v>
      </c>
      <c r="F139" s="15"/>
    </row>
    <row r="140" spans="1:6" customFormat="1" x14ac:dyDescent="0.25">
      <c r="A140" s="23" t="s">
        <v>224</v>
      </c>
      <c r="B140" s="19" t="s">
        <v>180</v>
      </c>
      <c r="C140" s="14">
        <f>SUM(МО!C140,КБР!C140,КЧР!C140,РД!C140,РИ!C140,'РСО-А'!C140,ЧР!C140)</f>
        <v>13672</v>
      </c>
      <c r="D140" s="14">
        <f>SUM(МО!D140,КБР!D140,КЧР!D140,РД!D140,РИ!D140,'РСО-А'!D140,ЧР!D140)</f>
        <v>7801</v>
      </c>
      <c r="E140" s="14">
        <f>SUM(МО!E140,КБР!E140,КЧР!E140,РД!E140,РИ!E140,'РСО-А'!E140,ЧР!E140)</f>
        <v>5871</v>
      </c>
      <c r="F140" s="15"/>
    </row>
    <row r="141" spans="1:6" customFormat="1" ht="24" x14ac:dyDescent="0.25">
      <c r="A141" s="23" t="s">
        <v>225</v>
      </c>
      <c r="B141" s="19" t="s">
        <v>226</v>
      </c>
      <c r="C141" s="14">
        <f>SUM(МО!C141,КБР!C141,КЧР!C141,РД!C141,РИ!C141,'РСО-А'!C141,ЧР!C141)</f>
        <v>3005</v>
      </c>
      <c r="D141" s="14">
        <f>SUM(МО!D141,КБР!D141,КЧР!D141,РД!D141,РИ!D141,'РСО-А'!D141,ЧР!D141)</f>
        <v>1075</v>
      </c>
      <c r="E141" s="14">
        <f>SUM(МО!E141,КБР!E141,КЧР!E141,РД!E141,РИ!E141,'РСО-А'!E141,ЧР!E141)</f>
        <v>1930</v>
      </c>
      <c r="F141" s="15"/>
    </row>
    <row r="142" spans="1:6" customFormat="1" ht="24" x14ac:dyDescent="0.25">
      <c r="A142" s="23"/>
      <c r="B142" s="34" t="s">
        <v>227</v>
      </c>
      <c r="C142" s="14">
        <f>SUM(МО!C142,КБР!C142,КЧР!C142,РД!C142,РИ!C142,'РСО-А'!C142,ЧР!C142)</f>
        <v>480</v>
      </c>
      <c r="D142" s="14">
        <f>SUM(МО!D142,КБР!D142,КЧР!D142,РД!D142,РИ!D142,'РСО-А'!D142,ЧР!D142)</f>
        <v>330</v>
      </c>
      <c r="E142" s="14">
        <f>SUM(МО!E142,КБР!E142,КЧР!E142,РД!E142,РИ!E142,'РСО-А'!E142,ЧР!E142)</f>
        <v>150</v>
      </c>
      <c r="F142" s="15"/>
    </row>
    <row r="143" spans="1:6" customFormat="1" x14ac:dyDescent="0.25">
      <c r="A143" s="23" t="s">
        <v>228</v>
      </c>
      <c r="B143" s="19" t="s">
        <v>229</v>
      </c>
      <c r="C143" s="14">
        <f>SUM(МО!C143,КБР!C143,КЧР!C143,РД!C143,РИ!C143,'РСО-А'!C143,ЧР!C143)</f>
        <v>0</v>
      </c>
      <c r="D143" s="14">
        <f>SUM(МО!D143,КБР!D143,КЧР!D143,РД!D143,РИ!D143,'РСО-А'!D143,ЧР!D143)</f>
        <v>0</v>
      </c>
      <c r="E143" s="14">
        <f>SUM(МО!E143,КБР!E143,КЧР!E143,РД!E143,РИ!E143,'РСО-А'!E143,ЧР!E143)</f>
        <v>0</v>
      </c>
      <c r="F143" s="15"/>
    </row>
    <row r="144" spans="1:6" customFormat="1" x14ac:dyDescent="0.25">
      <c r="A144" s="23" t="s">
        <v>230</v>
      </c>
      <c r="B144" s="19" t="s">
        <v>231</v>
      </c>
      <c r="C144" s="14">
        <f>SUM(МО!C144,КБР!C144,КЧР!C144,РД!C144,РИ!C144,'РСО-А'!C144,ЧР!C144)</f>
        <v>937</v>
      </c>
      <c r="D144" s="14">
        <f>SUM(МО!D144,КБР!D144,КЧР!D144,РД!D144,РИ!D144,'РСО-А'!D144,ЧР!D144)</f>
        <v>626</v>
      </c>
      <c r="E144" s="14">
        <f>SUM(МО!E144,КБР!E144,КЧР!E144,РД!E144,РИ!E144,'РСО-А'!E144,ЧР!E144)</f>
        <v>311</v>
      </c>
      <c r="F144" s="15"/>
    </row>
    <row r="145" spans="1:6" customFormat="1" x14ac:dyDescent="0.25">
      <c r="A145" s="23" t="s">
        <v>232</v>
      </c>
      <c r="B145" s="19" t="s">
        <v>233</v>
      </c>
      <c r="C145" s="14">
        <f>SUM(МО!C145,КБР!C145,КЧР!C145,РД!C145,РИ!C145,'РСО-А'!C145,ЧР!C145)</f>
        <v>0</v>
      </c>
      <c r="D145" s="14">
        <f>SUM(МО!D145,КБР!D145,КЧР!D145,РД!D145,РИ!D145,'РСО-А'!D145,ЧР!D145)</f>
        <v>0</v>
      </c>
      <c r="E145" s="14">
        <f>SUM(МО!E145,КБР!E145,КЧР!E145,РД!E145,РИ!E145,'РСО-А'!E145,ЧР!E145)</f>
        <v>0</v>
      </c>
      <c r="F145" s="15"/>
    </row>
    <row r="146" spans="1:6" customFormat="1" x14ac:dyDescent="0.25">
      <c r="A146" s="23" t="s">
        <v>234</v>
      </c>
      <c r="B146" s="19" t="s">
        <v>235</v>
      </c>
      <c r="C146" s="14">
        <f>SUM(МО!C146,КБР!C146,КЧР!C146,РД!C146,РИ!C146,'РСО-А'!C146,ЧР!C146)</f>
        <v>15740</v>
      </c>
      <c r="D146" s="14">
        <f>SUM(МО!D146,КБР!D146,КЧР!D146,РД!D146,РИ!D146,'РСО-А'!D146,ЧР!D146)</f>
        <v>8250</v>
      </c>
      <c r="E146" s="14">
        <f>SUM(МО!E146,КБР!E146,КЧР!E146,РД!E146,РИ!E146,'РСО-А'!E146,ЧР!E146)</f>
        <v>7490</v>
      </c>
      <c r="F146" s="15"/>
    </row>
    <row r="147" spans="1:6" customFormat="1" ht="24" x14ac:dyDescent="0.25">
      <c r="A147" s="13">
        <v>35</v>
      </c>
      <c r="B147" s="13" t="s">
        <v>236</v>
      </c>
      <c r="C147" s="14">
        <f>SUM(МО!C147,КБР!C147,КЧР!C147,РД!C147,РИ!C147,'РСО-А'!C147,ЧР!C147)</f>
        <v>13736.999899999999</v>
      </c>
      <c r="D147" s="14">
        <f>SUM(МО!D147,КБР!D147,КЧР!D147,РД!D147,РИ!D147,'РСО-А'!D147,ЧР!D147)</f>
        <v>6845.9998999999998</v>
      </c>
      <c r="E147" s="14">
        <f>SUM(МО!E147,КБР!E147,КЧР!E147,РД!E147,РИ!E147,'РСО-А'!E147,ЧР!E147)</f>
        <v>6891</v>
      </c>
      <c r="F147" s="15"/>
    </row>
    <row r="148" spans="1:6" customFormat="1" x14ac:dyDescent="0.25">
      <c r="A148" s="23" t="s">
        <v>237</v>
      </c>
      <c r="B148" s="19" t="s">
        <v>216</v>
      </c>
      <c r="C148" s="14">
        <f>SUM(МО!C148,КБР!C148,КЧР!C148,РД!C148,РИ!C148,'РСО-А'!C148,ЧР!C148)</f>
        <v>0</v>
      </c>
      <c r="D148" s="14">
        <f>SUM(МО!D148,КБР!D148,КЧР!D148,РД!D148,РИ!D148,'РСО-А'!D148,ЧР!D148)</f>
        <v>0</v>
      </c>
      <c r="E148" s="14">
        <f>SUM(МО!E148,КБР!E148,КЧР!E148,РД!E148,РИ!E148,'РСО-А'!E148,ЧР!E148)</f>
        <v>0</v>
      </c>
      <c r="F148" s="15"/>
    </row>
    <row r="149" spans="1:6" customFormat="1" x14ac:dyDescent="0.25">
      <c r="A149" s="23" t="s">
        <v>238</v>
      </c>
      <c r="B149" s="19" t="s">
        <v>218</v>
      </c>
      <c r="C149" s="14">
        <f>SUM(МО!C149,КБР!C149,КЧР!C149,РД!C149,РИ!C149,'РСО-А'!C149,ЧР!C149)</f>
        <v>932</v>
      </c>
      <c r="D149" s="14">
        <f>SUM(МО!D149,КБР!D149,КЧР!D149,РД!D149,РИ!D149,'РСО-А'!D149,ЧР!D149)</f>
        <v>646</v>
      </c>
      <c r="E149" s="14">
        <f>SUM(МО!E149,КБР!E149,КЧР!E149,РД!E149,РИ!E149,'РСО-А'!E149,ЧР!E149)</f>
        <v>286</v>
      </c>
      <c r="F149" s="15"/>
    </row>
    <row r="150" spans="1:6" customFormat="1" x14ac:dyDescent="0.25">
      <c r="A150" s="23" t="s">
        <v>239</v>
      </c>
      <c r="B150" s="19" t="s">
        <v>220</v>
      </c>
      <c r="C150" s="14">
        <f>SUM(МО!C150,КБР!C150,КЧР!C150,РД!C150,РИ!C150,'РСО-А'!C150,ЧР!C150)</f>
        <v>0</v>
      </c>
      <c r="D150" s="14">
        <f>SUM(МО!D150,КБР!D150,КЧР!D150,РД!D150,РИ!D150,'РСО-А'!D150,ЧР!D150)</f>
        <v>0</v>
      </c>
      <c r="E150" s="14">
        <f>SUM(МО!E150,КБР!E150,КЧР!E150,РД!E150,РИ!E150,'РСО-А'!E150,ЧР!E150)</f>
        <v>0</v>
      </c>
      <c r="F150" s="15"/>
    </row>
    <row r="151" spans="1:6" customFormat="1" x14ac:dyDescent="0.25">
      <c r="A151" s="23" t="s">
        <v>240</v>
      </c>
      <c r="B151" s="19" t="s">
        <v>222</v>
      </c>
      <c r="C151" s="14">
        <f>SUM(МО!C151,КБР!C151,КЧР!C151,РД!C151,РИ!C151,'РСО-А'!C151,ЧР!C151)</f>
        <v>12804.999899999999</v>
      </c>
      <c r="D151" s="14">
        <f>SUM(МО!D151,КБР!D151,КЧР!D151,РД!D151,РИ!D151,'РСО-А'!D151,ЧР!D151)</f>
        <v>6199.9998999999998</v>
      </c>
      <c r="E151" s="14">
        <f>SUM(МО!E151,КБР!E151,КЧР!E151,РД!E151,РИ!E151,'РСО-А'!E151,ЧР!E151)</f>
        <v>6605</v>
      </c>
      <c r="F151" s="15"/>
    </row>
    <row r="152" spans="1:6" customFormat="1" ht="36" x14ac:dyDescent="0.25">
      <c r="A152" s="13">
        <v>36</v>
      </c>
      <c r="B152" s="13" t="s">
        <v>241</v>
      </c>
      <c r="C152" s="14">
        <f>SUM(МО!C152,КБР!C152,КЧР!C152,РД!C152,РИ!C152,'РСО-А'!C152,ЧР!C152)</f>
        <v>186</v>
      </c>
      <c r="D152" s="14">
        <f>SUM(МО!D152,КБР!D152,КЧР!D152,РД!D152,РИ!D152,'РСО-А'!D152,ЧР!D152)</f>
        <v>111</v>
      </c>
      <c r="E152" s="14">
        <f>SUM(МО!E152,КБР!E152,КЧР!E152,РД!E152,РИ!E152,'РСО-А'!E152,ЧР!E152)</f>
        <v>75</v>
      </c>
      <c r="F152" s="15"/>
    </row>
    <row r="153" spans="1:6" customFormat="1" x14ac:dyDescent="0.25">
      <c r="A153" s="28" t="s">
        <v>242</v>
      </c>
      <c r="B153" s="17" t="s">
        <v>180</v>
      </c>
      <c r="C153" s="14">
        <f>SUM(МО!C153,КБР!C153,КЧР!C153,РД!C153,РИ!C153,'РСО-А'!C153,ЧР!C153)</f>
        <v>128</v>
      </c>
      <c r="D153" s="14">
        <f>SUM(МО!D153,КБР!D153,КЧР!D153,РД!D153,РИ!D153,'РСО-А'!D153,ЧР!D153)</f>
        <v>79</v>
      </c>
      <c r="E153" s="14">
        <f>SUM(МО!E153,КБР!E153,КЧР!E153,РД!E153,РИ!E153,'РСО-А'!E153,ЧР!E153)</f>
        <v>49</v>
      </c>
      <c r="F153" s="15"/>
    </row>
    <row r="154" spans="1:6" customFormat="1" ht="24" x14ac:dyDescent="0.25">
      <c r="A154" s="28" t="s">
        <v>243</v>
      </c>
      <c r="B154" s="17" t="s">
        <v>226</v>
      </c>
      <c r="C154" s="14">
        <f>SUM(МО!C154,КБР!C154,КЧР!C154,РД!C154,РИ!C154,'РСО-А'!C154,ЧР!C154)</f>
        <v>58</v>
      </c>
      <c r="D154" s="14">
        <f>SUM(МО!D154,КБР!D154,КЧР!D154,РД!D154,РИ!D154,'РСО-А'!D154,ЧР!D154)</f>
        <v>32</v>
      </c>
      <c r="E154" s="14">
        <f>SUM(МО!E154,КБР!E154,КЧР!E154,РД!E154,РИ!E154,'РСО-А'!E154,ЧР!E154)</f>
        <v>26</v>
      </c>
      <c r="F154" s="15"/>
    </row>
    <row r="155" spans="1:6" customFormat="1" x14ac:dyDescent="0.25">
      <c r="A155" s="28" t="s">
        <v>244</v>
      </c>
      <c r="B155" s="17" t="s">
        <v>245</v>
      </c>
      <c r="C155" s="14">
        <f>SUM(МО!C155,КБР!C155,КЧР!C155,РД!C155,РИ!C155,'РСО-А'!C155,ЧР!C155)</f>
        <v>57</v>
      </c>
      <c r="D155" s="14">
        <f>SUM(МО!D155,КБР!D155,КЧР!D155,РД!D155,РИ!D155,'РСО-А'!D155,ЧР!D155)</f>
        <v>39</v>
      </c>
      <c r="E155" s="14">
        <f>SUM(МО!E155,КБР!E155,КЧР!E155,РД!E155,РИ!E155,'РСО-А'!E155,ЧР!E155)</f>
        <v>18</v>
      </c>
      <c r="F155" s="15"/>
    </row>
    <row r="156" spans="1:6" customFormat="1" x14ac:dyDescent="0.25">
      <c r="A156" s="28" t="s">
        <v>246</v>
      </c>
      <c r="B156" s="17" t="s">
        <v>247</v>
      </c>
      <c r="C156" s="14">
        <f>SUM(МО!C156,КБР!C156,КЧР!C156,РД!C156,РИ!C156,'РСО-А'!C156,ЧР!C156)</f>
        <v>110</v>
      </c>
      <c r="D156" s="14">
        <f>SUM(МО!D156,КБР!D156,КЧР!D156,РД!D156,РИ!D156,'РСО-А'!D156,ЧР!D156)</f>
        <v>56</v>
      </c>
      <c r="E156" s="14">
        <f>SUM(МО!E156,КБР!E156,КЧР!E156,РД!E156,РИ!E156,'РСО-А'!E156,ЧР!E156)</f>
        <v>54</v>
      </c>
      <c r="F156" s="15"/>
    </row>
    <row r="157" spans="1:6" customFormat="1" x14ac:dyDescent="0.25">
      <c r="A157" s="28" t="s">
        <v>248</v>
      </c>
      <c r="B157" s="17" t="s">
        <v>249</v>
      </c>
      <c r="C157" s="14">
        <f>SUM(МО!C157,КБР!C157,КЧР!C157,РД!C157,РИ!C157,'РСО-А'!C157,ЧР!C157)</f>
        <v>19</v>
      </c>
      <c r="D157" s="14">
        <f>SUM(МО!D157,КБР!D157,КЧР!D157,РД!D157,РИ!D157,'РСО-А'!D157,ЧР!D157)</f>
        <v>16</v>
      </c>
      <c r="E157" s="14">
        <f>SUM(МО!E157,КБР!E157,КЧР!E157,РД!E157,РИ!E157,'РСО-А'!E157,ЧР!E157)</f>
        <v>3</v>
      </c>
      <c r="F157" s="15"/>
    </row>
    <row r="158" spans="1:6" customFormat="1" ht="15" customHeight="1" x14ac:dyDescent="0.25">
      <c r="A158" s="28"/>
      <c r="B158" s="32" t="s">
        <v>250</v>
      </c>
      <c r="C158" s="14">
        <f>SUM(МО!C158,КБР!C158,КЧР!C158,РД!C158,РИ!C158,'РСО-А'!C158,ЧР!C158)</f>
        <v>2</v>
      </c>
      <c r="D158" s="14">
        <f>SUM(МО!D158,КБР!D158,КЧР!D158,РД!D158,РИ!D158,'РСО-А'!D158,ЧР!D158)</f>
        <v>2</v>
      </c>
      <c r="E158" s="14">
        <f>SUM(МО!E158,КБР!E158,КЧР!E158,РД!E158,РИ!E158,'РСО-А'!E158,ЧР!E158)</f>
        <v>0</v>
      </c>
      <c r="F158" s="15"/>
    </row>
    <row r="159" spans="1:6" customFormat="1" x14ac:dyDescent="0.25">
      <c r="A159" s="28" t="s">
        <v>251</v>
      </c>
      <c r="B159" s="17" t="s">
        <v>252</v>
      </c>
      <c r="C159" s="14">
        <f>SUM(МО!C159,КБР!C159,КЧР!C159,РД!C159,РИ!C159,'РСО-А'!C159,ЧР!C159)</f>
        <v>109</v>
      </c>
      <c r="D159" s="14">
        <f>SUM(МО!D159,КБР!D159,КЧР!D159,РД!D159,РИ!D159,'РСО-А'!D159,ЧР!D159)</f>
        <v>65</v>
      </c>
      <c r="E159" s="14">
        <f>SUM(МО!E159,КБР!E159,КЧР!E159,РД!E159,РИ!E159,'РСО-А'!E159,ЧР!E159)</f>
        <v>44</v>
      </c>
      <c r="F159" s="15"/>
    </row>
    <row r="160" spans="1:6" customFormat="1" x14ac:dyDescent="0.25">
      <c r="A160" s="28" t="s">
        <v>253</v>
      </c>
      <c r="B160" s="17" t="s">
        <v>254</v>
      </c>
      <c r="C160" s="14">
        <f>SUM(МО!C160,КБР!C160,КЧР!C160,РД!C160,РИ!C160,'РСО-А'!C160,ЧР!C160)</f>
        <v>77</v>
      </c>
      <c r="D160" s="14">
        <f>SUM(МО!D160,КБР!D160,КЧР!D160,РД!D160,РИ!D160,'РСО-А'!D160,ЧР!D160)</f>
        <v>46</v>
      </c>
      <c r="E160" s="14">
        <f>SUM(МО!E160,КБР!E160,КЧР!E160,РД!E160,РИ!E160,'РСО-А'!E160,ЧР!E160)</f>
        <v>31</v>
      </c>
      <c r="F160" s="15"/>
    </row>
    <row r="161" spans="1:6" customFormat="1" ht="36" customHeight="1" x14ac:dyDescent="0.25">
      <c r="A161" s="13">
        <v>37</v>
      </c>
      <c r="B161" s="13" t="s">
        <v>255</v>
      </c>
      <c r="C161" s="14">
        <f>SUM(МО!C161,КБР!C161,КЧР!C161,РД!C161,РИ!C161,'РСО-А'!C161,ЧР!C161)</f>
        <v>127</v>
      </c>
      <c r="D161" s="14">
        <f>SUM(МО!D161,КБР!D161,КЧР!D161,РД!D161,РИ!D161,'РСО-А'!D161,ЧР!D161)</f>
        <v>69</v>
      </c>
      <c r="E161" s="14">
        <f>SUM(МО!E161,КБР!E161,КЧР!E161,РД!E161,РИ!E161,'РСО-А'!E161,ЧР!E161)</f>
        <v>58</v>
      </c>
      <c r="F161" s="15"/>
    </row>
    <row r="162" spans="1:6" customFormat="1" ht="24" x14ac:dyDescent="0.25">
      <c r="A162" s="23" t="s">
        <v>256</v>
      </c>
      <c r="B162" s="19" t="s">
        <v>257</v>
      </c>
      <c r="C162" s="14">
        <f>SUM(МО!C162,КБР!C162,КЧР!C162,РД!C162,РИ!C162,'РСО-А'!C162,ЧР!C162)</f>
        <v>103</v>
      </c>
      <c r="D162" s="14">
        <f>SUM(МО!D162,КБР!D162,КЧР!D162,РД!D162,РИ!D162,'РСО-А'!D162,ЧР!D162)</f>
        <v>55</v>
      </c>
      <c r="E162" s="14">
        <f>SUM(МО!E162,КБР!E162,КЧР!E162,РД!E162,РИ!E162,'РСО-А'!E162,ЧР!E162)</f>
        <v>48</v>
      </c>
      <c r="F162" s="15"/>
    </row>
    <row r="163" spans="1:6" customFormat="1" ht="24" x14ac:dyDescent="0.25">
      <c r="A163" s="13">
        <v>38</v>
      </c>
      <c r="B163" s="13" t="s">
        <v>258</v>
      </c>
      <c r="C163" s="14">
        <f>SUM(МО!C163,КБР!C163,КЧР!C163,РД!C163,РИ!C163,'РСО-А'!C163,ЧР!C163)</f>
        <v>101</v>
      </c>
      <c r="D163" s="14" t="s">
        <v>259</v>
      </c>
      <c r="E163" s="14" t="s">
        <v>259</v>
      </c>
      <c r="F163" s="15"/>
    </row>
    <row r="164" spans="1:6" customFormat="1" ht="24" customHeight="1" x14ac:dyDescent="0.25">
      <c r="A164" s="23" t="s">
        <v>260</v>
      </c>
      <c r="B164" s="19" t="s">
        <v>261</v>
      </c>
      <c r="C164" s="14">
        <f>SUM(МО!C164,КБР!C164,КЧР!C164,РД!C164,РИ!C164,'РСО-А'!C164,ЧР!C164)</f>
        <v>77</v>
      </c>
      <c r="D164" s="22" t="s">
        <v>259</v>
      </c>
      <c r="E164" s="22" t="s">
        <v>259</v>
      </c>
      <c r="F164" s="15"/>
    </row>
    <row r="165" spans="1:6" customFormat="1" ht="24" x14ac:dyDescent="0.25">
      <c r="A165" s="13">
        <v>39</v>
      </c>
      <c r="B165" s="13" t="s">
        <v>262</v>
      </c>
      <c r="C165" s="14">
        <f>SUM(МО!C165,КБР!C165,КЧР!C165,РД!C165,РИ!C165,'РСО-А'!C165,ЧР!C165)</f>
        <v>1</v>
      </c>
      <c r="D165" s="14">
        <f>SUM(МО!D165,КБР!D165,КЧР!D165,РД!D165,РИ!D165,'РСО-А'!D165,ЧР!D165)</f>
        <v>1</v>
      </c>
      <c r="E165" s="14">
        <f>SUM(МО!E165,КБР!E165,КЧР!E165,РД!E165,РИ!E165,'РСО-А'!E165,ЧР!E165)</f>
        <v>0</v>
      </c>
      <c r="F165" s="15"/>
    </row>
    <row r="166" spans="1:6" customFormat="1" x14ac:dyDescent="0.25">
      <c r="A166" s="23" t="s">
        <v>263</v>
      </c>
      <c r="B166" s="19" t="s">
        <v>264</v>
      </c>
      <c r="C166" s="14">
        <f>SUM(МО!C166,КБР!C166,КЧР!C166,РД!C166,РИ!C166,'РСО-А'!C166,ЧР!C166)</f>
        <v>1</v>
      </c>
      <c r="D166" s="14">
        <f>SUM(МО!D166,КБР!D166,КЧР!D166,РД!D166,РИ!D166,'РСО-А'!D166,ЧР!D166)</f>
        <v>1</v>
      </c>
      <c r="E166" s="14">
        <f>SUM(МО!E166,КБР!E166,КЧР!E166,РД!E166,РИ!E166,'РСО-А'!E166,ЧР!E166)</f>
        <v>0</v>
      </c>
      <c r="F166" s="15"/>
    </row>
    <row r="167" spans="1:6" customFormat="1" x14ac:dyDescent="0.25">
      <c r="A167" s="23" t="s">
        <v>265</v>
      </c>
      <c r="B167" s="19" t="s">
        <v>266</v>
      </c>
      <c r="C167" s="14">
        <f>SUM(МО!C167,КБР!C167,КЧР!C167,РД!C167,РИ!C167,'РСО-А'!C167,ЧР!C167)</f>
        <v>0</v>
      </c>
      <c r="D167" s="14">
        <f>SUM(МО!D167,КБР!D167,КЧР!D167,РД!D167,РИ!D167,'РСО-А'!D167,ЧР!D167)</f>
        <v>0</v>
      </c>
      <c r="E167" s="14">
        <f>SUM(МО!E167,КБР!E167,КЧР!E167,РД!E167,РИ!E167,'РСО-А'!E167,ЧР!E167)</f>
        <v>0</v>
      </c>
      <c r="F167" s="15"/>
    </row>
    <row r="168" spans="1:6" customFormat="1" ht="24" x14ac:dyDescent="0.25">
      <c r="A168" s="23" t="s">
        <v>267</v>
      </c>
      <c r="B168" s="19" t="s">
        <v>268</v>
      </c>
      <c r="C168" s="14">
        <f>SUM(МО!C168,КБР!C168,КЧР!C168,РД!C168,РИ!C168,'РСО-А'!C168,ЧР!C168)</f>
        <v>0</v>
      </c>
      <c r="D168" s="14">
        <f>SUM(МО!D168,КБР!D168,КЧР!D168,РД!D168,РИ!D168,'РСО-А'!D168,ЧР!D168)</f>
        <v>0</v>
      </c>
      <c r="E168" s="14">
        <f>SUM(МО!E168,КБР!E168,КЧР!E168,РД!E168,РИ!E168,'РСО-А'!E168,ЧР!E168)</f>
        <v>0</v>
      </c>
      <c r="F168" s="15"/>
    </row>
    <row r="169" spans="1:6" customFormat="1" ht="24" customHeight="1" x14ac:dyDescent="0.25">
      <c r="A169" s="13">
        <v>40</v>
      </c>
      <c r="B169" s="13" t="s">
        <v>269</v>
      </c>
      <c r="C169" s="14">
        <f>SUM(МО!C169,КБР!C169,КЧР!C169,РД!C169,РИ!C169,'РСО-А'!C169,ЧР!C169)</f>
        <v>4</v>
      </c>
      <c r="D169" s="14">
        <f>SUM(МО!D169,КБР!D169,КЧР!D169,РД!D169,РИ!D169,'РСО-А'!D169,ЧР!D169)</f>
        <v>4</v>
      </c>
      <c r="E169" s="14">
        <f>SUM(МО!E169,КБР!E169,КЧР!E169,РД!E169,РИ!E169,'РСО-А'!E169,ЧР!E169)</f>
        <v>0</v>
      </c>
      <c r="F169" s="15"/>
    </row>
    <row r="170" spans="1:6" customFormat="1" ht="24" x14ac:dyDescent="0.25">
      <c r="A170" s="28" t="s">
        <v>270</v>
      </c>
      <c r="B170" s="17" t="s">
        <v>271</v>
      </c>
      <c r="C170" s="14">
        <f>SUM(МО!C170,КБР!C170,КЧР!C170,РД!C170,РИ!C170,'РСО-А'!C170,ЧР!C170)</f>
        <v>4</v>
      </c>
      <c r="D170" s="14">
        <f>SUM(МО!D170,КБР!D170,КЧР!D170,РД!D170,РИ!D170,'РСО-А'!D170,ЧР!D170)</f>
        <v>4</v>
      </c>
      <c r="E170" s="14">
        <f>SUM(МО!E170,КБР!E170,КЧР!E170,РД!E170,РИ!E170,'РСО-А'!E170,ЧР!E170)</f>
        <v>0</v>
      </c>
      <c r="F170" s="15"/>
    </row>
    <row r="171" spans="1:6" customFormat="1" ht="24" customHeight="1" x14ac:dyDescent="0.25">
      <c r="A171" s="13">
        <v>41</v>
      </c>
      <c r="B171" s="13" t="s">
        <v>272</v>
      </c>
      <c r="C171" s="14">
        <f>SUM(МО!C171,КБР!C171,КЧР!C171,РД!C171,РИ!C171,'РСО-А'!C171,ЧР!C171)</f>
        <v>0</v>
      </c>
      <c r="D171" s="14">
        <f>SUM(МО!D171,КБР!D171,КЧР!D171,РД!D171,РИ!D171,'РСО-А'!D171,ЧР!D171)</f>
        <v>0</v>
      </c>
      <c r="E171" s="14">
        <f>SUM(МО!E171,КБР!E171,КЧР!E171,РД!E171,РИ!E171,'РСО-А'!E171,ЧР!E171)</f>
        <v>0</v>
      </c>
      <c r="F171" s="15"/>
    </row>
    <row r="172" spans="1:6" customFormat="1" ht="36" x14ac:dyDescent="0.25">
      <c r="A172" s="13">
        <v>42</v>
      </c>
      <c r="B172" s="13" t="s">
        <v>273</v>
      </c>
      <c r="C172" s="14">
        <f>SUM(МО!C172,КБР!C172,КЧР!C172,РД!C172,РИ!C172,'РСО-А'!C172,ЧР!C172)</f>
        <v>0</v>
      </c>
      <c r="D172" s="14">
        <f>SUM(МО!D172,КБР!D172,КЧР!D172,РД!D172,РИ!D172,'РСО-А'!D172,ЧР!D172)</f>
        <v>0</v>
      </c>
      <c r="E172" s="14">
        <f>SUM(МО!E172,КБР!E172,КЧР!E172,РД!E172,РИ!E172,'РСО-А'!E172,ЧР!E172)</f>
        <v>0</v>
      </c>
      <c r="F172" s="15"/>
    </row>
    <row r="173" spans="1:6" customFormat="1" ht="36" x14ac:dyDescent="0.25">
      <c r="A173" s="23" t="s">
        <v>274</v>
      </c>
      <c r="B173" s="19" t="s">
        <v>275</v>
      </c>
      <c r="C173" s="14">
        <f>SUM(МО!C173,КБР!C173,КЧР!C173,РД!C173,РИ!C173,'РСО-А'!C173,ЧР!C173)</f>
        <v>0</v>
      </c>
      <c r="D173" s="14">
        <f>SUM(МО!D173,КБР!D173,КЧР!D173,РД!D173,РИ!D173,'РСО-А'!D173,ЧР!D173)</f>
        <v>0</v>
      </c>
      <c r="E173" s="14">
        <f>SUM(МО!E173,КБР!E173,КЧР!E173,РД!E173,РИ!E173,'РСО-А'!E173,ЧР!E173)</f>
        <v>0</v>
      </c>
      <c r="F173" s="15"/>
    </row>
    <row r="174" spans="1:6" customFormat="1" ht="48" x14ac:dyDescent="0.25">
      <c r="A174" s="13">
        <v>43</v>
      </c>
      <c r="B174" s="13" t="s">
        <v>276</v>
      </c>
      <c r="C174" s="14">
        <f>SUM(МО!C174,КБР!C174,КЧР!C174,РД!C174,РИ!C174,'РСО-А'!C174,ЧР!C174)</f>
        <v>0</v>
      </c>
      <c r="D174" s="14">
        <f>SUM(МО!D174,КБР!D174,КЧР!D174,РД!D174,РИ!D174,'РСО-А'!D174,ЧР!D174)</f>
        <v>0</v>
      </c>
      <c r="E174" s="14">
        <f>SUM(МО!E174,КБР!E174,КЧР!E174,РД!E174,РИ!E174,'РСО-А'!E174,ЧР!E174)</f>
        <v>0</v>
      </c>
      <c r="F174" s="15"/>
    </row>
    <row r="175" spans="1:6" customFormat="1" ht="36" x14ac:dyDescent="0.25">
      <c r="A175" s="13">
        <v>44</v>
      </c>
      <c r="B175" s="13" t="s">
        <v>277</v>
      </c>
      <c r="C175" s="14">
        <f>SUM(МО!C175,КБР!C175,КЧР!C175,РД!C175,РИ!C175,'РСО-А'!C175,ЧР!C175)</f>
        <v>0</v>
      </c>
      <c r="D175" s="14">
        <f>SUM(МО!D175,КБР!D175,КЧР!D175,РД!D175,РИ!D175,'РСО-А'!D175,ЧР!D175)</f>
        <v>0</v>
      </c>
      <c r="E175" s="14">
        <f>SUM(МО!E175,КБР!E175,КЧР!E175,РД!E175,РИ!E175,'РСО-А'!E175,ЧР!E175)</f>
        <v>0</v>
      </c>
      <c r="F175" s="15"/>
    </row>
    <row r="176" spans="1:6" customFormat="1" ht="36" x14ac:dyDescent="0.25">
      <c r="A176" s="23" t="s">
        <v>278</v>
      </c>
      <c r="B176" s="19" t="s">
        <v>279</v>
      </c>
      <c r="C176" s="14">
        <f>SUM(МО!C176,КБР!C176,КЧР!C176,РД!C176,РИ!C176,'РСО-А'!C176,ЧР!C176)</f>
        <v>0</v>
      </c>
      <c r="D176" s="14">
        <f>SUM(МО!D176,КБР!D176,КЧР!D176,РД!D176,РИ!D176,'РСО-А'!D176,ЧР!D176)</f>
        <v>0</v>
      </c>
      <c r="E176" s="14">
        <f>SUM(МО!E176,КБР!E176,КЧР!E176,РД!E176,РИ!E176,'РСО-А'!E176,ЧР!E176)</f>
        <v>0</v>
      </c>
      <c r="F176" s="15"/>
    </row>
    <row r="177" spans="1:6" customFormat="1" ht="24" x14ac:dyDescent="0.25">
      <c r="A177" s="13">
        <v>45</v>
      </c>
      <c r="B177" s="13" t="s">
        <v>280</v>
      </c>
      <c r="C177" s="14">
        <f>SUM(МО!C177,КБР!C177,КЧР!C177,РД!C177,РИ!C177,'РСО-А'!C177,ЧР!C177)</f>
        <v>11</v>
      </c>
      <c r="D177" s="14" t="s">
        <v>259</v>
      </c>
      <c r="E177" s="14" t="s">
        <v>259</v>
      </c>
      <c r="F177" s="15"/>
    </row>
    <row r="178" spans="1:6" customFormat="1" x14ac:dyDescent="0.25">
      <c r="A178" s="23" t="s">
        <v>281</v>
      </c>
      <c r="B178" s="19" t="s">
        <v>282</v>
      </c>
      <c r="C178" s="14">
        <f>SUM(МО!C178,КБР!C178,КЧР!C178,РД!C178,РИ!C178,'РСО-А'!C178,ЧР!C178)</f>
        <v>11</v>
      </c>
      <c r="D178" s="22" t="s">
        <v>259</v>
      </c>
      <c r="E178" s="22" t="s">
        <v>259</v>
      </c>
      <c r="F178" s="15"/>
    </row>
    <row r="179" spans="1:6" customFormat="1" x14ac:dyDescent="0.25">
      <c r="A179" s="23" t="s">
        <v>283</v>
      </c>
      <c r="B179" s="19" t="s">
        <v>284</v>
      </c>
      <c r="C179" s="14">
        <f>SUM(МО!C179,КБР!C179,КЧР!C179,РД!C179,РИ!C179,'РСО-А'!C179,ЧР!C179)</f>
        <v>0</v>
      </c>
      <c r="D179" s="22" t="s">
        <v>259</v>
      </c>
      <c r="E179" s="22" t="s">
        <v>259</v>
      </c>
      <c r="F179" s="15"/>
    </row>
    <row r="180" spans="1:6" customFormat="1" ht="24" x14ac:dyDescent="0.25">
      <c r="A180" s="35">
        <v>46</v>
      </c>
      <c r="B180" s="13" t="s">
        <v>285</v>
      </c>
      <c r="C180" s="14">
        <f>SUM(МО!C180,КБР!C180,КЧР!C180,РД!C180,РИ!C180,'РСО-А'!C180,ЧР!C180)</f>
        <v>58</v>
      </c>
      <c r="D180" s="14" t="s">
        <v>259</v>
      </c>
      <c r="E180" s="14" t="s">
        <v>259</v>
      </c>
      <c r="F180" s="15"/>
    </row>
    <row r="181" spans="1:6" customFormat="1" ht="24" x14ac:dyDescent="0.25">
      <c r="A181" s="35" t="s">
        <v>286</v>
      </c>
      <c r="B181" s="13" t="s">
        <v>287</v>
      </c>
      <c r="C181" s="14">
        <f>SUM(МО!C181,КБР!C181,КЧР!C181,РД!C181,РИ!C181,'РСО-А'!C181,ЧР!C181)</f>
        <v>0</v>
      </c>
      <c r="D181" s="14" t="s">
        <v>259</v>
      </c>
      <c r="E181" s="14" t="s">
        <v>259</v>
      </c>
      <c r="F181" s="15"/>
    </row>
    <row r="182" spans="1:6" customFormat="1" ht="36" x14ac:dyDescent="0.25">
      <c r="A182" s="35">
        <v>47</v>
      </c>
      <c r="B182" s="13" t="s">
        <v>288</v>
      </c>
      <c r="C182" s="14">
        <f>SUM(МО!C182,КБР!C182,КЧР!C182,РД!C182,РИ!C182,'РСО-А'!C182,ЧР!C182)</f>
        <v>90</v>
      </c>
      <c r="D182" s="14">
        <f>SUM(МО!D182,КБР!D182,КЧР!D182,РД!D182,РИ!D182,'РСО-А'!D182,ЧР!D182)</f>
        <v>51</v>
      </c>
      <c r="E182" s="14">
        <f>SUM(МО!E182,КБР!E182,КЧР!E182,РД!E182,РИ!E182,'РСО-А'!E182,ЧР!E182)</f>
        <v>39</v>
      </c>
      <c r="F182" s="15"/>
    </row>
    <row r="183" spans="1:6" customFormat="1" ht="24" x14ac:dyDescent="0.25">
      <c r="A183" s="23" t="s">
        <v>289</v>
      </c>
      <c r="B183" s="19" t="s">
        <v>290</v>
      </c>
      <c r="C183" s="14">
        <f>SUM(МО!C183,КБР!C183,КЧР!C183,РД!C183,РИ!C183,'РСО-А'!C183,ЧР!C183)</f>
        <v>2</v>
      </c>
      <c r="D183" s="14">
        <f>SUM(МО!D183,КБР!D183,КЧР!D183,РД!D183,РИ!D183,'РСО-А'!D183,ЧР!D183)</f>
        <v>1</v>
      </c>
      <c r="E183" s="14">
        <f>SUM(МО!E183,КБР!E183,КЧР!E183,РД!E183,РИ!E183,'РСО-А'!E183,ЧР!E183)</f>
        <v>1</v>
      </c>
      <c r="F183" s="15"/>
    </row>
    <row r="184" spans="1:6" customFormat="1" ht="36" x14ac:dyDescent="0.25">
      <c r="A184" s="23" t="s">
        <v>291</v>
      </c>
      <c r="B184" s="19" t="s">
        <v>292</v>
      </c>
      <c r="C184" s="14">
        <f>SUM(МО!C184,КБР!C184,КЧР!C184,РД!C184,РИ!C184,'РСО-А'!C184,ЧР!C184)</f>
        <v>0</v>
      </c>
      <c r="D184" s="14">
        <f>SUM(МО!D184,КБР!D184,КЧР!D184,РД!D184,РИ!D184,'РСО-А'!D184,ЧР!D184)</f>
        <v>0</v>
      </c>
      <c r="E184" s="14">
        <f>SUM(МО!E184,КБР!E184,КЧР!E184,РД!E184,РИ!E184,'РСО-А'!E184,ЧР!E184)</f>
        <v>0</v>
      </c>
      <c r="F184" s="15"/>
    </row>
    <row r="185" spans="1:6" customFormat="1" ht="24" x14ac:dyDescent="0.25">
      <c r="A185" s="23" t="s">
        <v>293</v>
      </c>
      <c r="B185" s="19" t="s">
        <v>294</v>
      </c>
      <c r="C185" s="14">
        <f>SUM(МО!C185,КБР!C185,КЧР!C185,РД!C185,РИ!C185,'РСО-А'!C185,ЧР!C185)</f>
        <v>0</v>
      </c>
      <c r="D185" s="14">
        <f>SUM(МО!D185,КБР!D185,КЧР!D185,РД!D185,РИ!D185,'РСО-А'!D185,ЧР!D185)</f>
        <v>0</v>
      </c>
      <c r="E185" s="14">
        <f>SUM(МО!E185,КБР!E185,КЧР!E185,РД!E185,РИ!E185,'РСО-А'!E185,ЧР!E185)</f>
        <v>0</v>
      </c>
      <c r="F185" s="15"/>
    </row>
    <row r="186" spans="1:6" customFormat="1" ht="24" x14ac:dyDescent="0.25">
      <c r="A186" s="23" t="s">
        <v>295</v>
      </c>
      <c r="B186" s="19" t="s">
        <v>296</v>
      </c>
      <c r="C186" s="14">
        <f>SUM(МО!C186,КБР!C186,КЧР!C186,РД!C186,РИ!C186,'РСО-А'!C186,ЧР!C186)</f>
        <v>0</v>
      </c>
      <c r="D186" s="14">
        <f>SUM(МО!D186,КБР!D186,КЧР!D186,РД!D186,РИ!D186,'РСО-А'!D186,ЧР!D186)</f>
        <v>0</v>
      </c>
      <c r="E186" s="14">
        <f>SUM(МО!E186,КБР!E186,КЧР!E186,РД!E186,РИ!E186,'РСО-А'!E186,ЧР!E186)</f>
        <v>0</v>
      </c>
      <c r="F186" s="15"/>
    </row>
    <row r="187" spans="1:6" customFormat="1" ht="24" x14ac:dyDescent="0.25">
      <c r="A187" s="23" t="s">
        <v>297</v>
      </c>
      <c r="B187" s="19" t="s">
        <v>298</v>
      </c>
      <c r="C187" s="14">
        <f>SUM(МО!C187,КБР!C187,КЧР!C187,РД!C187,РИ!C187,'РСО-А'!C187,ЧР!C187)</f>
        <v>0</v>
      </c>
      <c r="D187" s="14">
        <f>SUM(МО!D187,КБР!D187,КЧР!D187,РД!D187,РИ!D187,'РСО-А'!D187,ЧР!D187)</f>
        <v>0</v>
      </c>
      <c r="E187" s="14">
        <f>SUM(МО!E187,КБР!E187,КЧР!E187,РД!E187,РИ!E187,'РСО-А'!E187,ЧР!E187)</f>
        <v>0</v>
      </c>
      <c r="F187" s="15"/>
    </row>
    <row r="188" spans="1:6" customFormat="1" ht="24" x14ac:dyDescent="0.25">
      <c r="A188" s="23" t="s">
        <v>299</v>
      </c>
      <c r="B188" s="19" t="s">
        <v>300</v>
      </c>
      <c r="C188" s="14">
        <f>SUM(МО!C188,КБР!C188,КЧР!C188,РД!C188,РИ!C188,'РСО-А'!C188,ЧР!C188)</f>
        <v>0</v>
      </c>
      <c r="D188" s="14">
        <f>SUM(МО!D188,КБР!D188,КЧР!D188,РД!D188,РИ!D188,'РСО-А'!D188,ЧР!D188)</f>
        <v>0</v>
      </c>
      <c r="E188" s="14">
        <f>SUM(МО!E188,КБР!E188,КЧР!E188,РД!E188,РИ!E188,'РСО-А'!E188,ЧР!E188)</f>
        <v>0</v>
      </c>
      <c r="F188" s="15"/>
    </row>
    <row r="189" spans="1:6" customFormat="1" x14ac:dyDescent="0.25">
      <c r="A189" s="23" t="s">
        <v>301</v>
      </c>
      <c r="B189" s="19" t="s">
        <v>302</v>
      </c>
      <c r="C189" s="14">
        <f>SUM(МО!C189,КБР!C189,КЧР!C189,РД!C189,РИ!C189,'РСО-А'!C189,ЧР!C189)</f>
        <v>0</v>
      </c>
      <c r="D189" s="14">
        <f>SUM(МО!D189,КБР!D189,КЧР!D189,РД!D189,РИ!D189,'РСО-А'!D189,ЧР!D189)</f>
        <v>0</v>
      </c>
      <c r="E189" s="14">
        <f>SUM(МО!E189,КБР!E189,КЧР!E189,РД!E189,РИ!E189,'РСО-А'!E189,ЧР!E189)</f>
        <v>0</v>
      </c>
      <c r="F189" s="15"/>
    </row>
    <row r="190" spans="1:6" customFormat="1" x14ac:dyDescent="0.25">
      <c r="A190" s="23" t="s">
        <v>303</v>
      </c>
      <c r="B190" s="19" t="s">
        <v>304</v>
      </c>
      <c r="C190" s="14">
        <f>SUM(МО!C190,КБР!C190,КЧР!C190,РД!C190,РИ!C190,'РСО-А'!C190,ЧР!C190)</f>
        <v>0</v>
      </c>
      <c r="D190" s="14">
        <f>SUM(МО!D190,КБР!D190,КЧР!D190,РД!D190,РИ!D190,'РСО-А'!D190,ЧР!D190)</f>
        <v>0</v>
      </c>
      <c r="E190" s="14">
        <f>SUM(МО!E190,КБР!E190,КЧР!E190,РД!E190,РИ!E190,'РСО-А'!E190,ЧР!E190)</f>
        <v>0</v>
      </c>
      <c r="F190" s="15"/>
    </row>
    <row r="191" spans="1:6" customFormat="1" x14ac:dyDescent="0.25">
      <c r="A191" s="23" t="s">
        <v>305</v>
      </c>
      <c r="B191" s="19" t="s">
        <v>306</v>
      </c>
      <c r="C191" s="14">
        <f>SUM(МО!C191,КБР!C191,КЧР!C191,РД!C191,РИ!C191,'РСО-А'!C191,ЧР!C191)</f>
        <v>10</v>
      </c>
      <c r="D191" s="14">
        <f>SUM(МО!D191,КБР!D191,КЧР!D191,РД!D191,РИ!D191,'РСО-А'!D191,ЧР!D191)</f>
        <v>5</v>
      </c>
      <c r="E191" s="14">
        <f>SUM(МО!E191,КБР!E191,КЧР!E191,РД!E191,РИ!E191,'РСО-А'!E191,ЧР!E191)</f>
        <v>5</v>
      </c>
      <c r="F191" s="15"/>
    </row>
    <row r="192" spans="1:6" customFormat="1" x14ac:dyDescent="0.25">
      <c r="A192" s="23" t="s">
        <v>307</v>
      </c>
      <c r="B192" s="19" t="s">
        <v>308</v>
      </c>
      <c r="C192" s="14">
        <f>SUM(МО!C192,КБР!C192,КЧР!C192,РД!C192,РИ!C192,'РСО-А'!C192,ЧР!C192)</f>
        <v>0</v>
      </c>
      <c r="D192" s="14">
        <f>SUM(МО!D192,КБР!D192,КЧР!D192,РД!D192,РИ!D192,'РСО-А'!D192,ЧР!D192)</f>
        <v>0</v>
      </c>
      <c r="E192" s="14">
        <f>SUM(МО!E192,КБР!E192,КЧР!E192,РД!E192,РИ!E192,'РСО-А'!E192,ЧР!E192)</f>
        <v>0</v>
      </c>
      <c r="F192" s="15"/>
    </row>
    <row r="193" spans="1:6" customFormat="1" ht="24" x14ac:dyDescent="0.25">
      <c r="A193" s="23" t="s">
        <v>309</v>
      </c>
      <c r="B193" s="19" t="s">
        <v>310</v>
      </c>
      <c r="C193" s="14">
        <f>SUM(МО!C193,КБР!C193,КЧР!C193,РД!C193,РИ!C193,'РСО-А'!C193,ЧР!C193)</f>
        <v>1</v>
      </c>
      <c r="D193" s="14">
        <f>SUM(МО!D193,КБР!D193,КЧР!D193,РД!D193,РИ!D193,'РСО-А'!D193,ЧР!D193)</f>
        <v>0</v>
      </c>
      <c r="E193" s="14">
        <f>SUM(МО!E193,КБР!E193,КЧР!E193,РД!E193,РИ!E193,'РСО-А'!E193,ЧР!E193)</f>
        <v>1</v>
      </c>
      <c r="F193" s="15"/>
    </row>
    <row r="194" spans="1:6" customFormat="1" x14ac:dyDescent="0.25">
      <c r="A194" s="23" t="s">
        <v>311</v>
      </c>
      <c r="B194" s="19" t="s">
        <v>312</v>
      </c>
      <c r="C194" s="14">
        <f>SUM(МО!C194,КБР!C194,КЧР!C194,РД!C194,РИ!C194,'РСО-А'!C194,ЧР!C194)</f>
        <v>23</v>
      </c>
      <c r="D194" s="14">
        <f>SUM(МО!D194,КБР!D194,КЧР!D194,РД!D194,РИ!D194,'РСО-А'!D194,ЧР!D194)</f>
        <v>13</v>
      </c>
      <c r="E194" s="14">
        <f>SUM(МО!E194,КБР!E194,КЧР!E194,РД!E194,РИ!E194,'РСО-А'!E194,ЧР!E194)</f>
        <v>10</v>
      </c>
      <c r="F194" s="15"/>
    </row>
    <row r="195" spans="1:6" customFormat="1" ht="24" x14ac:dyDescent="0.25">
      <c r="A195" s="23" t="s">
        <v>313</v>
      </c>
      <c r="B195" s="19" t="s">
        <v>314</v>
      </c>
      <c r="C195" s="14">
        <f>SUM(МО!C195,КБР!C195,КЧР!C195,РД!C195,РИ!C195,'РСО-А'!C195,ЧР!C195)</f>
        <v>45</v>
      </c>
      <c r="D195" s="14">
        <f>SUM(МО!D195,КБР!D195,КЧР!D195,РД!D195,РИ!D195,'РСО-А'!D195,ЧР!D195)</f>
        <v>27</v>
      </c>
      <c r="E195" s="14">
        <f>SUM(МО!E195,КБР!E195,КЧР!E195,РД!E195,РИ!E195,'РСО-А'!E195,ЧР!E195)</f>
        <v>18</v>
      </c>
      <c r="F195" s="15"/>
    </row>
    <row r="196" spans="1:6" customFormat="1" x14ac:dyDescent="0.25">
      <c r="A196" s="23" t="s">
        <v>315</v>
      </c>
      <c r="B196" s="19" t="s">
        <v>316</v>
      </c>
      <c r="C196" s="14">
        <f>SUM(МО!C196,КБР!C196,КЧР!C196,РД!C196,РИ!C196,'РСО-А'!C196,ЧР!C196)</f>
        <v>0</v>
      </c>
      <c r="D196" s="14">
        <f>SUM(МО!D196,КБР!D196,КЧР!D196,РД!D196,РИ!D196,'РСО-А'!D196,ЧР!D196)</f>
        <v>0</v>
      </c>
      <c r="E196" s="14">
        <f>SUM(МО!E196,КБР!E196,КЧР!E196,РД!E196,РИ!E196,'РСО-А'!E196,ЧР!E196)</f>
        <v>0</v>
      </c>
      <c r="F196" s="15"/>
    </row>
    <row r="197" spans="1:6" customFormat="1" x14ac:dyDescent="0.25">
      <c r="A197" s="23" t="s">
        <v>317</v>
      </c>
      <c r="B197" s="19" t="s">
        <v>318</v>
      </c>
      <c r="C197" s="14">
        <f>SUM(МО!C197,КБР!C197,КЧР!C197,РД!C197,РИ!C197,'РСО-А'!C197,ЧР!C197)</f>
        <v>9</v>
      </c>
      <c r="D197" s="14">
        <f>SUM(МО!D197,КБР!D197,КЧР!D197,РД!D197,РИ!D197,'РСО-А'!D197,ЧР!D197)</f>
        <v>3</v>
      </c>
      <c r="E197" s="14">
        <f>SUM(МО!E197,КБР!E197,КЧР!E197,РД!E197,РИ!E197,'РСО-А'!E197,ЧР!E197)</f>
        <v>6</v>
      </c>
      <c r="F197" s="15"/>
    </row>
    <row r="198" spans="1:6" customFormat="1" x14ac:dyDescent="0.25">
      <c r="A198" s="23" t="s">
        <v>319</v>
      </c>
      <c r="B198" s="19" t="s">
        <v>320</v>
      </c>
      <c r="C198" s="14">
        <f>SUM(МО!C198,КБР!C198,КЧР!C198,РД!C198,РИ!C198,'РСО-А'!C198,ЧР!C198)</f>
        <v>0</v>
      </c>
      <c r="D198" s="14">
        <f>SUM(МО!D198,КБР!D198,КЧР!D198,РД!D198,РИ!D198,'РСО-А'!D198,ЧР!D198)</f>
        <v>0</v>
      </c>
      <c r="E198" s="14">
        <f>SUM(МО!E198,КБР!E198,КЧР!E198,РД!E198,РИ!E198,'РСО-А'!E198,ЧР!E198)</f>
        <v>0</v>
      </c>
      <c r="F198" s="15"/>
    </row>
    <row r="199" spans="1:6" customFormat="1" ht="24" x14ac:dyDescent="0.25">
      <c r="A199" s="23" t="s">
        <v>321</v>
      </c>
      <c r="B199" s="19" t="s">
        <v>322</v>
      </c>
      <c r="C199" s="14">
        <f>SUM(МО!C199,КБР!C199,КЧР!C199,РД!C199,РИ!C199,'РСО-А'!C199,ЧР!C199)</f>
        <v>8</v>
      </c>
      <c r="D199" s="14">
        <f>SUM(МО!D199,КБР!D199,КЧР!D199,РД!D199,РИ!D199,'РСО-А'!D199,ЧР!D199)</f>
        <v>4</v>
      </c>
      <c r="E199" s="14">
        <f>SUM(МО!E199,КБР!E199,КЧР!E199,РД!E199,РИ!E199,'РСО-А'!E199,ЧР!E199)</f>
        <v>4</v>
      </c>
      <c r="F199" s="15"/>
    </row>
    <row r="200" spans="1:6" customFormat="1" x14ac:dyDescent="0.25">
      <c r="A200" s="23" t="s">
        <v>323</v>
      </c>
      <c r="B200" s="19" t="s">
        <v>324</v>
      </c>
      <c r="C200" s="14">
        <f>SUM(МО!C200,КБР!C200,КЧР!C200,РД!C200,РИ!C200,'РСО-А'!C200,ЧР!C200)</f>
        <v>0</v>
      </c>
      <c r="D200" s="14">
        <f>SUM(МО!D200,КБР!D200,КЧР!D200,РД!D200,РИ!D200,'РСО-А'!D200,ЧР!D200)</f>
        <v>0</v>
      </c>
      <c r="E200" s="14">
        <f>SUM(МО!E200,КБР!E200,КЧР!E200,РД!E200,РИ!E200,'РСО-А'!E200,ЧР!E200)</f>
        <v>0</v>
      </c>
      <c r="F200" s="15"/>
    </row>
    <row r="201" spans="1:6" customFormat="1" x14ac:dyDescent="0.25">
      <c r="A201" s="23" t="s">
        <v>325</v>
      </c>
      <c r="B201" s="19" t="s">
        <v>326</v>
      </c>
      <c r="C201" s="14">
        <f>SUM(МО!C201,КБР!C201,КЧР!C201,РД!C201,РИ!C201,'РСО-А'!C201,ЧР!C201)</f>
        <v>4</v>
      </c>
      <c r="D201" s="14">
        <f>SUM(МО!D201,КБР!D201,КЧР!D201,РД!D201,РИ!D201,'РСО-А'!D201,ЧР!D201)</f>
        <v>2</v>
      </c>
      <c r="E201" s="14">
        <f>SUM(МО!E201,КБР!E201,КЧР!E201,РД!E201,РИ!E201,'РСО-А'!E201,ЧР!E201)</f>
        <v>2</v>
      </c>
      <c r="F201" s="15"/>
    </row>
    <row r="202" spans="1:6" customFormat="1" ht="24" x14ac:dyDescent="0.25">
      <c r="A202" s="23" t="s">
        <v>327</v>
      </c>
      <c r="B202" s="19" t="s">
        <v>328</v>
      </c>
      <c r="C202" s="14">
        <f>SUM(МО!C202,КБР!C202,КЧР!C202,РД!C202,РИ!C202,'РСО-А'!C202,ЧР!C202)</f>
        <v>1</v>
      </c>
      <c r="D202" s="14">
        <f>SUM(МО!D202,КБР!D202,КЧР!D202,РД!D202,РИ!D202,'РСО-А'!D202,ЧР!D202)</f>
        <v>1</v>
      </c>
      <c r="E202" s="14">
        <f>SUM(МО!E202,КБР!E202,КЧР!E202,РД!E202,РИ!E202,'РСО-А'!E202,ЧР!E202)</f>
        <v>0</v>
      </c>
      <c r="F202" s="15"/>
    </row>
    <row r="203" spans="1:6" customFormat="1" x14ac:dyDescent="0.25">
      <c r="A203" s="23" t="s">
        <v>329</v>
      </c>
      <c r="B203" s="19" t="s">
        <v>330</v>
      </c>
      <c r="C203" s="14">
        <f>SUM(МО!C203,КБР!C203,КЧР!C203,РД!C203,РИ!C203,'РСО-А'!C203,ЧР!C203)</f>
        <v>0</v>
      </c>
      <c r="D203" s="14">
        <f>SUM(МО!D203,КБР!D203,КЧР!D203,РД!D203,РИ!D203,'РСО-А'!D203,ЧР!D203)</f>
        <v>0</v>
      </c>
      <c r="E203" s="14">
        <f>SUM(МО!E203,КБР!E203,КЧР!E203,РД!E203,РИ!E203,'РСО-А'!E203,ЧР!E203)</f>
        <v>0</v>
      </c>
      <c r="F203" s="15"/>
    </row>
    <row r="204" spans="1:6" customFormat="1" x14ac:dyDescent="0.25">
      <c r="A204" s="23" t="s">
        <v>331</v>
      </c>
      <c r="B204" s="19" t="s">
        <v>332</v>
      </c>
      <c r="C204" s="14">
        <f>SUM(МО!C204,КБР!C204,КЧР!C204,РД!C204,РИ!C204,'РСО-А'!C204,ЧР!C204)</f>
        <v>1</v>
      </c>
      <c r="D204" s="14">
        <f>SUM(МО!D204,КБР!D204,КЧР!D204,РД!D204,РИ!D204,'РСО-А'!D204,ЧР!D204)</f>
        <v>1</v>
      </c>
      <c r="E204" s="14">
        <f>SUM(МО!E204,КБР!E204,КЧР!E204,РД!E204,РИ!E204,'РСО-А'!E204,ЧР!E204)</f>
        <v>0</v>
      </c>
      <c r="F204" s="15"/>
    </row>
    <row r="205" spans="1:6" customFormat="1" x14ac:dyDescent="0.25">
      <c r="A205" s="23" t="s">
        <v>333</v>
      </c>
      <c r="B205" s="19" t="s">
        <v>334</v>
      </c>
      <c r="C205" s="14">
        <f>SUM(МО!C205,КБР!C205,КЧР!C205,РД!C205,РИ!C205,'РСО-А'!C205,ЧР!C205)</f>
        <v>0</v>
      </c>
      <c r="D205" s="14">
        <f>SUM(МО!D205,КБР!D205,КЧР!D205,РД!D205,РИ!D205,'РСО-А'!D205,ЧР!D205)</f>
        <v>0</v>
      </c>
      <c r="E205" s="14">
        <f>SUM(МО!E205,КБР!E205,КЧР!E205,РД!E205,РИ!E205,'РСО-А'!E205,ЧР!E205)</f>
        <v>0</v>
      </c>
      <c r="F205" s="15"/>
    </row>
    <row r="206" spans="1:6" customFormat="1" ht="48" customHeight="1" x14ac:dyDescent="0.25">
      <c r="A206" s="23" t="s">
        <v>335</v>
      </c>
      <c r="B206" s="19" t="s">
        <v>336</v>
      </c>
      <c r="C206" s="14">
        <f>SUM(МО!C206,КБР!C206,КЧР!C206,РД!C206,РИ!C206,'РСО-А'!C206,ЧР!C206)</f>
        <v>19</v>
      </c>
      <c r="D206" s="14">
        <f>SUM(МО!D206,КБР!D206,КЧР!D206,РД!D206,РИ!D206,'РСО-А'!D206,ЧР!D206)</f>
        <v>13</v>
      </c>
      <c r="E206" s="14">
        <f>SUM(МО!E206,КБР!E206,КЧР!E206,РД!E206,РИ!E206,'РСО-А'!E206,ЧР!E206)</f>
        <v>6</v>
      </c>
      <c r="F206" s="15"/>
    </row>
    <row r="207" spans="1:6" customFormat="1" ht="36" x14ac:dyDescent="0.25">
      <c r="A207" s="23" t="s">
        <v>337</v>
      </c>
      <c r="B207" s="19" t="s">
        <v>338</v>
      </c>
      <c r="C207" s="14">
        <f>SUM(МО!C207,КБР!C207,КЧР!C207,РД!C207,РИ!C207,'РСО-А'!C207,ЧР!C207)</f>
        <v>14</v>
      </c>
      <c r="D207" s="14">
        <f>SUM(МО!D207,КБР!D207,КЧР!D207,РД!D207,РИ!D207,'РСО-А'!D207,ЧР!D207)</f>
        <v>9</v>
      </c>
      <c r="E207" s="14">
        <f>SUM(МО!E207,КБР!E207,КЧР!E207,РД!E207,РИ!E207,'РСО-А'!E207,ЧР!E207)</f>
        <v>5</v>
      </c>
      <c r="F207" s="15"/>
    </row>
    <row r="208" spans="1:6" customFormat="1" ht="24" x14ac:dyDescent="0.25">
      <c r="A208" s="23" t="s">
        <v>339</v>
      </c>
      <c r="B208" s="19" t="s">
        <v>340</v>
      </c>
      <c r="C208" s="14">
        <f>SUM(МО!C208,КБР!C208,КЧР!C208,РД!C208,РИ!C208,'РСО-А'!C208,ЧР!C208)</f>
        <v>0</v>
      </c>
      <c r="D208" s="14">
        <f>SUM(МО!D208,КБР!D208,КЧР!D208,РД!D208,РИ!D208,'РСО-А'!D208,ЧР!D208)</f>
        <v>0</v>
      </c>
      <c r="E208" s="14">
        <f>SUM(МО!E208,КБР!E208,КЧР!E208,РД!E208,РИ!E208,'РСО-А'!E208,ЧР!E208)</f>
        <v>0</v>
      </c>
      <c r="F208" s="15"/>
    </row>
    <row r="209" spans="1:6" customFormat="1" ht="48" x14ac:dyDescent="0.25">
      <c r="A209" s="23" t="s">
        <v>341</v>
      </c>
      <c r="B209" s="19" t="s">
        <v>342</v>
      </c>
      <c r="C209" s="14">
        <f>SUM(МО!C209,КБР!C209,КЧР!C209,РД!C209,РИ!C209,'РСО-А'!C209,ЧР!C209)</f>
        <v>0</v>
      </c>
      <c r="D209" s="14">
        <f>SUM(МО!D209,КБР!D209,КЧР!D209,РД!D209,РИ!D209,'РСО-А'!D209,ЧР!D209)</f>
        <v>0</v>
      </c>
      <c r="E209" s="14">
        <f>SUM(МО!E209,КБР!E209,КЧР!E209,РД!E209,РИ!E209,'РСО-А'!E209,ЧР!E209)</f>
        <v>0</v>
      </c>
      <c r="F209" s="15"/>
    </row>
    <row r="210" spans="1:6" customFormat="1" ht="60" x14ac:dyDescent="0.25">
      <c r="A210" s="23" t="s">
        <v>343</v>
      </c>
      <c r="B210" s="19" t="s">
        <v>344</v>
      </c>
      <c r="C210" s="14">
        <f>SUM(МО!C210,КБР!C210,КЧР!C210,РД!C210,РИ!C210,'РСО-А'!C210,ЧР!C210)</f>
        <v>1</v>
      </c>
      <c r="D210" s="14">
        <f>SUM(МО!D210,КБР!D210,КЧР!D210,РД!D210,РИ!D210,'РСО-А'!D210,ЧР!D210)</f>
        <v>1</v>
      </c>
      <c r="E210" s="14">
        <f>SUM(МО!E210,КБР!E210,КЧР!E210,РД!E210,РИ!E210,'РСО-А'!E210,ЧР!E210)</f>
        <v>0</v>
      </c>
      <c r="F210" s="15"/>
    </row>
    <row r="211" spans="1:6" customFormat="1" x14ac:dyDescent="0.25">
      <c r="A211" s="23" t="s">
        <v>345</v>
      </c>
      <c r="B211" s="19" t="s">
        <v>346</v>
      </c>
      <c r="C211" s="14">
        <f>SUM(МО!C211,КБР!C211,КЧР!C211,РД!C211,РИ!C211,'РСО-А'!C211,ЧР!C211)</f>
        <v>4</v>
      </c>
      <c r="D211" s="14">
        <f>SUM(МО!D211,КБР!D211,КЧР!D211,РД!D211,РИ!D211,'РСО-А'!D211,ЧР!D211)</f>
        <v>3</v>
      </c>
      <c r="E211" s="14">
        <f>SUM(МО!E211,КБР!E211,КЧР!E211,РД!E211,РИ!E211,'РСО-А'!E211,ЧР!E211)</f>
        <v>1</v>
      </c>
      <c r="F211" s="15"/>
    </row>
    <row r="212" spans="1:6" customFormat="1" x14ac:dyDescent="0.25">
      <c r="A212" s="23" t="s">
        <v>347</v>
      </c>
      <c r="B212" s="19" t="s">
        <v>348</v>
      </c>
      <c r="C212" s="14">
        <f>SUM(МО!C212,КБР!C212,КЧР!C212,РД!C212,РИ!C212,'РСО-А'!C212,ЧР!C212)</f>
        <v>2</v>
      </c>
      <c r="D212" s="14">
        <f>SUM(МО!D212,КБР!D212,КЧР!D212,РД!D212,РИ!D212,'РСО-А'!D212,ЧР!D212)</f>
        <v>2</v>
      </c>
      <c r="E212" s="14">
        <f>SUM(МО!E212,КБР!E212,КЧР!E212,РД!E212,РИ!E212,'РСО-А'!E212,ЧР!E212)</f>
        <v>0</v>
      </c>
      <c r="F212" s="15"/>
    </row>
    <row r="213" spans="1:6" customFormat="1" x14ac:dyDescent="0.25">
      <c r="A213" s="23" t="s">
        <v>349</v>
      </c>
      <c r="B213" s="19" t="s">
        <v>350</v>
      </c>
      <c r="C213" s="14">
        <f>SUM(МО!C213,КБР!C213,КЧР!C213,РД!C213,РИ!C213,'РСО-А'!C213,ЧР!C213)</f>
        <v>1</v>
      </c>
      <c r="D213" s="14">
        <f>SUM(МО!D213,КБР!D213,КЧР!D213,РД!D213,РИ!D213,'РСО-А'!D213,ЧР!D213)</f>
        <v>1</v>
      </c>
      <c r="E213" s="14">
        <f>SUM(МО!E213,КБР!E213,КЧР!E213,РД!E213,РИ!E213,'РСО-А'!E213,ЧР!E213)</f>
        <v>0</v>
      </c>
      <c r="F213" s="15"/>
    </row>
    <row r="214" spans="1:6" customFormat="1" x14ac:dyDescent="0.25">
      <c r="A214" s="23" t="s">
        <v>351</v>
      </c>
      <c r="B214" s="19" t="s">
        <v>352</v>
      </c>
      <c r="C214" s="14">
        <f>SUM(МО!C214,КБР!C214,КЧР!C214,РД!C214,РИ!C214,'РСО-А'!C214,ЧР!C214)</f>
        <v>9</v>
      </c>
      <c r="D214" s="14">
        <f>SUM(МО!D214,КБР!D214,КЧР!D214,РД!D214,РИ!D214,'РСО-А'!D214,ЧР!D214)</f>
        <v>5</v>
      </c>
      <c r="E214" s="14">
        <f>SUM(МО!E214,КБР!E214,КЧР!E214,РД!E214,РИ!E214,'РСО-А'!E214,ЧР!E214)</f>
        <v>4</v>
      </c>
      <c r="F214" s="15"/>
    </row>
    <row r="215" spans="1:6" customFormat="1" x14ac:dyDescent="0.25">
      <c r="A215" s="13">
        <v>48</v>
      </c>
      <c r="B215" s="13" t="s">
        <v>353</v>
      </c>
      <c r="C215" s="14">
        <f>SUM(МО!C215,КБР!C215,КЧР!C215,РД!C215,РИ!C215,'РСО-А'!C215,ЧР!C215)</f>
        <v>4419</v>
      </c>
      <c r="D215" s="14">
        <f>SUM(МО!D215,КБР!D215,КЧР!D215,РД!D215,РИ!D215,'РСО-А'!D215,ЧР!D215)</f>
        <v>2852</v>
      </c>
      <c r="E215" s="14">
        <f>SUM(МО!E215,КБР!E215,КЧР!E215,РД!E215,РИ!E215,'РСО-А'!E215,ЧР!E215)</f>
        <v>1567</v>
      </c>
      <c r="F215" s="15"/>
    </row>
    <row r="216" spans="1:6" customFormat="1" ht="36" x14ac:dyDescent="0.25">
      <c r="A216" s="13">
        <v>49</v>
      </c>
      <c r="B216" s="13" t="s">
        <v>354</v>
      </c>
      <c r="C216" s="14">
        <f>SUM(МО!C216,КБР!C216,КЧР!C216,РД!C216,РИ!C216,'РСО-А'!C216,ЧР!C216)</f>
        <v>37</v>
      </c>
      <c r="D216" s="14">
        <f>SUM(МО!D216,КБР!D216,КЧР!D216,РД!D216,РИ!D216,'РСО-А'!D216,ЧР!D216)</f>
        <v>18</v>
      </c>
      <c r="E216" s="14">
        <f>SUM(МО!E216,КБР!E216,КЧР!E216,РД!E216,РИ!E216,'РСО-А'!E216,ЧР!E216)</f>
        <v>19</v>
      </c>
      <c r="F216" s="15"/>
    </row>
    <row r="217" spans="1:6" customFormat="1" ht="24" x14ac:dyDescent="0.25">
      <c r="A217" s="23" t="s">
        <v>355</v>
      </c>
      <c r="B217" s="19" t="s">
        <v>356</v>
      </c>
      <c r="C217" s="14">
        <f>SUM(МО!C217,КБР!C217,КЧР!C217,РД!C217,РИ!C217,'РСО-А'!C217,ЧР!C217)</f>
        <v>1</v>
      </c>
      <c r="D217" s="14">
        <f>SUM(МО!D217,КБР!D217,КЧР!D217,РД!D217,РИ!D217,'РСО-А'!D217,ЧР!D217)</f>
        <v>0</v>
      </c>
      <c r="E217" s="14">
        <f>SUM(МО!E217,КБР!E217,КЧР!E217,РД!E217,РИ!E217,'РСО-А'!E217,ЧР!E217)</f>
        <v>1</v>
      </c>
      <c r="F217" s="15"/>
    </row>
    <row r="218" spans="1:6" customFormat="1" ht="36" x14ac:dyDescent="0.25">
      <c r="A218" s="23" t="s">
        <v>357</v>
      </c>
      <c r="B218" s="19" t="s">
        <v>358</v>
      </c>
      <c r="C218" s="14">
        <f>SUM(МО!C218,КБР!C218,КЧР!C218,РД!C218,РИ!C218,'РСО-А'!C218,ЧР!C218)</f>
        <v>0</v>
      </c>
      <c r="D218" s="14">
        <f>SUM(МО!D218,КБР!D218,КЧР!D218,РД!D218,РИ!D218,'РСО-А'!D218,ЧР!D218)</f>
        <v>0</v>
      </c>
      <c r="E218" s="14">
        <f>SUM(МО!E218,КБР!E218,КЧР!E218,РД!E218,РИ!E218,'РСО-А'!E218,ЧР!E218)</f>
        <v>0</v>
      </c>
      <c r="F218" s="15"/>
    </row>
    <row r="219" spans="1:6" customFormat="1" ht="24" x14ac:dyDescent="0.25">
      <c r="A219" s="23" t="s">
        <v>359</v>
      </c>
      <c r="B219" s="19" t="s">
        <v>360</v>
      </c>
      <c r="C219" s="14">
        <f>SUM(МО!C219,КБР!C219,КЧР!C219,РД!C219,РИ!C219,'РСО-А'!C219,ЧР!C219)</f>
        <v>0</v>
      </c>
      <c r="D219" s="14">
        <f>SUM(МО!D219,КБР!D219,КЧР!D219,РД!D219,РИ!D219,'РСО-А'!D219,ЧР!D219)</f>
        <v>0</v>
      </c>
      <c r="E219" s="14">
        <f>SUM(МО!E219,КБР!E219,КЧР!E219,РД!E219,РИ!E219,'РСО-А'!E219,ЧР!E219)</f>
        <v>0</v>
      </c>
      <c r="F219" s="15"/>
    </row>
    <row r="220" spans="1:6" customFormat="1" ht="24" x14ac:dyDescent="0.25">
      <c r="A220" s="23" t="s">
        <v>361</v>
      </c>
      <c r="B220" s="19" t="s">
        <v>362</v>
      </c>
      <c r="C220" s="14">
        <f>SUM(МО!C220,КБР!C220,КЧР!C220,РД!C220,РИ!C220,'РСО-А'!C220,ЧР!C220)</f>
        <v>0</v>
      </c>
      <c r="D220" s="14">
        <f>SUM(МО!D220,КБР!D220,КЧР!D220,РД!D220,РИ!D220,'РСО-А'!D220,ЧР!D220)</f>
        <v>0</v>
      </c>
      <c r="E220" s="14">
        <f>SUM(МО!E220,КБР!E220,КЧР!E220,РД!E220,РИ!E220,'РСО-А'!E220,ЧР!E220)</f>
        <v>0</v>
      </c>
      <c r="F220" s="15"/>
    </row>
    <row r="221" spans="1:6" customFormat="1" ht="24" x14ac:dyDescent="0.25">
      <c r="A221" s="23" t="s">
        <v>363</v>
      </c>
      <c r="B221" s="19" t="s">
        <v>364</v>
      </c>
      <c r="C221" s="14">
        <f>SUM(МО!C221,КБР!C221,КЧР!C221,РД!C221,РИ!C221,'РСО-А'!C221,ЧР!C221)</f>
        <v>0</v>
      </c>
      <c r="D221" s="14">
        <f>SUM(МО!D221,КБР!D221,КЧР!D221,РД!D221,РИ!D221,'РСО-А'!D221,ЧР!D221)</f>
        <v>0</v>
      </c>
      <c r="E221" s="14">
        <f>SUM(МО!E221,КБР!E221,КЧР!E221,РД!E221,РИ!E221,'РСО-А'!E221,ЧР!E221)</f>
        <v>0</v>
      </c>
      <c r="F221" s="15"/>
    </row>
    <row r="222" spans="1:6" customFormat="1" ht="24" x14ac:dyDescent="0.25">
      <c r="A222" s="23" t="s">
        <v>365</v>
      </c>
      <c r="B222" s="19" t="s">
        <v>366</v>
      </c>
      <c r="C222" s="14">
        <f>SUM(МО!C222,КБР!C222,КЧР!C222,РД!C222,РИ!C222,'РСО-А'!C222,ЧР!C222)</f>
        <v>0</v>
      </c>
      <c r="D222" s="14">
        <f>SUM(МО!D222,КБР!D222,КЧР!D222,РД!D222,РИ!D222,'РСО-А'!D222,ЧР!D222)</f>
        <v>0</v>
      </c>
      <c r="E222" s="14">
        <f>SUM(МО!E222,КБР!E222,КЧР!E222,РД!E222,РИ!E222,'РСО-А'!E222,ЧР!E222)</f>
        <v>0</v>
      </c>
      <c r="F222" s="15"/>
    </row>
    <row r="223" spans="1:6" customFormat="1" x14ac:dyDescent="0.25">
      <c r="A223" s="23" t="s">
        <v>367</v>
      </c>
      <c r="B223" s="19" t="s">
        <v>368</v>
      </c>
      <c r="C223" s="14">
        <f>SUM(МО!C223,КБР!C223,КЧР!C223,РД!C223,РИ!C223,'РСО-А'!C223,ЧР!C223)</f>
        <v>1</v>
      </c>
      <c r="D223" s="14">
        <f>SUM(МО!D223,КБР!D223,КЧР!D223,РД!D223,РИ!D223,'РСО-А'!D223,ЧР!D223)</f>
        <v>0</v>
      </c>
      <c r="E223" s="14">
        <f>SUM(МО!E223,КБР!E223,КЧР!E223,РД!E223,РИ!E223,'РСО-А'!E223,ЧР!E223)</f>
        <v>1</v>
      </c>
      <c r="F223" s="15"/>
    </row>
    <row r="224" spans="1:6" customFormat="1" x14ac:dyDescent="0.25">
      <c r="A224" s="23" t="s">
        <v>369</v>
      </c>
      <c r="B224" s="19" t="s">
        <v>370</v>
      </c>
      <c r="C224" s="14">
        <f>SUM(МО!C224,КБР!C224,КЧР!C224,РД!C224,РИ!C224,'РСО-А'!C224,ЧР!C224)</f>
        <v>0</v>
      </c>
      <c r="D224" s="14">
        <f>SUM(МО!D224,КБР!D224,КЧР!D224,РД!D224,РИ!D224,'РСО-А'!D224,ЧР!D224)</f>
        <v>0</v>
      </c>
      <c r="E224" s="14">
        <f>SUM(МО!E224,КБР!E224,КЧР!E224,РД!E224,РИ!E224,'РСО-А'!E224,ЧР!E224)</f>
        <v>0</v>
      </c>
      <c r="F224" s="15"/>
    </row>
    <row r="225" spans="1:6" customFormat="1" x14ac:dyDescent="0.25">
      <c r="A225" s="23" t="s">
        <v>371</v>
      </c>
      <c r="B225" s="19" t="s">
        <v>372</v>
      </c>
      <c r="C225" s="14">
        <f>SUM(МО!C225,КБР!C225,КЧР!C225,РД!C225,РИ!C225,'РСО-А'!C225,ЧР!C225)</f>
        <v>11</v>
      </c>
      <c r="D225" s="14">
        <f>SUM(МО!D225,КБР!D225,КЧР!D225,РД!D225,РИ!D225,'РСО-А'!D225,ЧР!D225)</f>
        <v>6</v>
      </c>
      <c r="E225" s="14">
        <f>SUM(МО!E225,КБР!E225,КЧР!E225,РД!E225,РИ!E225,'РСО-А'!E225,ЧР!E225)</f>
        <v>5</v>
      </c>
      <c r="F225" s="15"/>
    </row>
    <row r="226" spans="1:6" customFormat="1" x14ac:dyDescent="0.25">
      <c r="A226" s="23" t="s">
        <v>373</v>
      </c>
      <c r="B226" s="19" t="s">
        <v>374</v>
      </c>
      <c r="C226" s="14">
        <f>SUM(МО!C226,КБР!C226,КЧР!C226,РД!C226,РИ!C226,'РСО-А'!C226,ЧР!C226)</f>
        <v>0</v>
      </c>
      <c r="D226" s="14">
        <f>SUM(МО!D226,КБР!D226,КЧР!D226,РД!D226,РИ!D226,'РСО-А'!D226,ЧР!D226)</f>
        <v>0</v>
      </c>
      <c r="E226" s="14">
        <f>SUM(МО!E226,КБР!E226,КЧР!E226,РД!E226,РИ!E226,'РСО-А'!E226,ЧР!E226)</f>
        <v>0</v>
      </c>
      <c r="F226" s="15"/>
    </row>
    <row r="227" spans="1:6" customFormat="1" ht="24" x14ac:dyDescent="0.25">
      <c r="A227" s="23" t="s">
        <v>375</v>
      </c>
      <c r="B227" s="19" t="s">
        <v>376</v>
      </c>
      <c r="C227" s="14">
        <f>SUM(МО!C227,КБР!C227,КЧР!C227,РД!C227,РИ!C227,'РСО-А'!C227,ЧР!C227)</f>
        <v>0</v>
      </c>
      <c r="D227" s="14">
        <f>SUM(МО!D227,КБР!D227,КЧР!D227,РД!D227,РИ!D227,'РСО-А'!D227,ЧР!D227)</f>
        <v>0</v>
      </c>
      <c r="E227" s="14">
        <f>SUM(МО!E227,КБР!E227,КЧР!E227,РД!E227,РИ!E227,'РСО-А'!E227,ЧР!E227)</f>
        <v>0</v>
      </c>
      <c r="F227" s="15"/>
    </row>
    <row r="228" spans="1:6" customFormat="1" x14ac:dyDescent="0.25">
      <c r="A228" s="23" t="s">
        <v>377</v>
      </c>
      <c r="B228" s="19" t="s">
        <v>378</v>
      </c>
      <c r="C228" s="14">
        <f>SUM(МО!C228,КБР!C228,КЧР!C228,РД!C228,РИ!C228,'РСО-А'!C228,ЧР!C228)</f>
        <v>11</v>
      </c>
      <c r="D228" s="14">
        <f>SUM(МО!D228,КБР!D228,КЧР!D228,РД!D228,РИ!D228,'РСО-А'!D228,ЧР!D228)</f>
        <v>6</v>
      </c>
      <c r="E228" s="14">
        <f>SUM(МО!E228,КБР!E228,КЧР!E228,РД!E228,РИ!E228,'РСО-А'!E228,ЧР!E228)</f>
        <v>5</v>
      </c>
      <c r="F228" s="15"/>
    </row>
    <row r="229" spans="1:6" customFormat="1" ht="24" x14ac:dyDescent="0.25">
      <c r="A229" s="23" t="s">
        <v>379</v>
      </c>
      <c r="B229" s="19" t="s">
        <v>380</v>
      </c>
      <c r="C229" s="14">
        <f>SUM(МО!C229,КБР!C229,КЧР!C229,РД!C229,РИ!C229,'РСО-А'!C229,ЧР!C229)</f>
        <v>12</v>
      </c>
      <c r="D229" s="14">
        <f>SUM(МО!D229,КБР!D229,КЧР!D229,РД!D229,РИ!D229,'РСО-А'!D229,ЧР!D229)</f>
        <v>6</v>
      </c>
      <c r="E229" s="14">
        <f>SUM(МО!E229,КБР!E229,КЧР!E229,РД!E229,РИ!E229,'РСО-А'!E229,ЧР!E229)</f>
        <v>6</v>
      </c>
      <c r="F229" s="15"/>
    </row>
    <row r="230" spans="1:6" customFormat="1" x14ac:dyDescent="0.25">
      <c r="A230" s="23" t="s">
        <v>381</v>
      </c>
      <c r="B230" s="19" t="s">
        <v>382</v>
      </c>
      <c r="C230" s="14">
        <f>SUM(МО!C230,КБР!C230,КЧР!C230,РД!C230,РИ!C230,'РСО-А'!C230,ЧР!C230)</f>
        <v>0</v>
      </c>
      <c r="D230" s="14">
        <f>SUM(МО!D230,КБР!D230,КЧР!D230,РД!D230,РИ!D230,'РСО-А'!D230,ЧР!D230)</f>
        <v>0</v>
      </c>
      <c r="E230" s="14">
        <f>SUM(МО!E230,КБР!E230,КЧР!E230,РД!E230,РИ!E230,'РСО-А'!E230,ЧР!E230)</f>
        <v>0</v>
      </c>
      <c r="F230" s="15"/>
    </row>
    <row r="231" spans="1:6" customFormat="1" x14ac:dyDescent="0.25">
      <c r="A231" s="23" t="s">
        <v>383</v>
      </c>
      <c r="B231" s="19" t="s">
        <v>384</v>
      </c>
      <c r="C231" s="14">
        <f>SUM(МО!C231,КБР!C231,КЧР!C231,РД!C231,РИ!C231,'РСО-А'!C231,ЧР!C231)</f>
        <v>0</v>
      </c>
      <c r="D231" s="14">
        <f>SUM(МО!D231,КБР!D231,КЧР!D231,РД!D231,РИ!D231,'РСО-А'!D231,ЧР!D231)</f>
        <v>0</v>
      </c>
      <c r="E231" s="14">
        <f>SUM(МО!E231,КБР!E231,КЧР!E231,РД!E231,РИ!E231,'РСО-А'!E231,ЧР!E231)</f>
        <v>0</v>
      </c>
      <c r="F231" s="15"/>
    </row>
    <row r="232" spans="1:6" customFormat="1" x14ac:dyDescent="0.25">
      <c r="A232" s="23" t="s">
        <v>385</v>
      </c>
      <c r="B232" s="19" t="s">
        <v>386</v>
      </c>
      <c r="C232" s="14">
        <f>SUM(МО!C232,КБР!C232,КЧР!C232,РД!C232,РИ!C232,'РСО-А'!C232,ЧР!C232)</f>
        <v>0</v>
      </c>
      <c r="D232" s="14">
        <f>SUM(МО!D232,КБР!D232,КЧР!D232,РД!D232,РИ!D232,'РСО-А'!D232,ЧР!D232)</f>
        <v>0</v>
      </c>
      <c r="E232" s="14">
        <f>SUM(МО!E232,КБР!E232,КЧР!E232,РД!E232,РИ!E232,'РСО-А'!E232,ЧР!E232)</f>
        <v>0</v>
      </c>
      <c r="F232" s="15"/>
    </row>
    <row r="233" spans="1:6" customFormat="1" ht="24" x14ac:dyDescent="0.25">
      <c r="A233" s="23" t="s">
        <v>387</v>
      </c>
      <c r="B233" s="19" t="s">
        <v>388</v>
      </c>
      <c r="C233" s="14">
        <f>SUM(МО!C233,КБР!C233,КЧР!C233,РД!C233,РИ!C233,'РСО-А'!C233,ЧР!C233)</f>
        <v>1</v>
      </c>
      <c r="D233" s="14">
        <f>SUM(МО!D233,КБР!D233,КЧР!D233,РД!D233,РИ!D233,'РСО-А'!D233,ЧР!D233)</f>
        <v>1</v>
      </c>
      <c r="E233" s="14">
        <f>SUM(МО!E233,КБР!E233,КЧР!E233,РД!E233,РИ!E233,'РСО-А'!E233,ЧР!E233)</f>
        <v>0</v>
      </c>
      <c r="F233" s="15"/>
    </row>
    <row r="234" spans="1:6" customFormat="1" x14ac:dyDescent="0.25">
      <c r="A234" s="23" t="s">
        <v>389</v>
      </c>
      <c r="B234" s="19" t="s">
        <v>390</v>
      </c>
      <c r="C234" s="14">
        <f>SUM(МО!C234,КБР!C234,КЧР!C234,РД!C234,РИ!C234,'РСО-А'!C234,ЧР!C234)</f>
        <v>0</v>
      </c>
      <c r="D234" s="14">
        <f>SUM(МО!D234,КБР!D234,КЧР!D234,РД!D234,РИ!D234,'РСО-А'!D234,ЧР!D234)</f>
        <v>0</v>
      </c>
      <c r="E234" s="14">
        <f>SUM(МО!E234,КБР!E234,КЧР!E234,РД!E234,РИ!E234,'РСО-А'!E234,ЧР!E234)</f>
        <v>0</v>
      </c>
      <c r="F234" s="15"/>
    </row>
    <row r="235" spans="1:6" customFormat="1" x14ac:dyDescent="0.25">
      <c r="A235" s="23" t="s">
        <v>391</v>
      </c>
      <c r="B235" s="19" t="s">
        <v>392</v>
      </c>
      <c r="C235" s="14">
        <f>SUM(МО!C235,КБР!C235,КЧР!C235,РД!C235,РИ!C235,'РСО-А'!C235,ЧР!C235)</f>
        <v>3</v>
      </c>
      <c r="D235" s="14">
        <f>SUM(МО!D235,КБР!D235,КЧР!D235,РД!D235,РИ!D235,'РСО-А'!D235,ЧР!D235)</f>
        <v>1</v>
      </c>
      <c r="E235" s="14">
        <f>SUM(МО!E235,КБР!E235,КЧР!E235,РД!E235,РИ!E235,'РСО-А'!E235,ЧР!E235)</f>
        <v>2</v>
      </c>
      <c r="F235" s="15"/>
    </row>
    <row r="236" spans="1:6" customFormat="1" ht="24" x14ac:dyDescent="0.25">
      <c r="A236" s="23" t="s">
        <v>393</v>
      </c>
      <c r="B236" s="19" t="s">
        <v>394</v>
      </c>
      <c r="C236" s="14">
        <f>SUM(МО!C236,КБР!C236,КЧР!C236,РД!C236,РИ!C236,'РСО-А'!C236,ЧР!C236)</f>
        <v>1</v>
      </c>
      <c r="D236" s="14">
        <f>SUM(МО!D236,КБР!D236,КЧР!D236,РД!D236,РИ!D236,'РСО-А'!D236,ЧР!D236)</f>
        <v>0</v>
      </c>
      <c r="E236" s="14">
        <f>SUM(МО!E236,КБР!E236,КЧР!E236,РД!E236,РИ!E236,'РСО-А'!E236,ЧР!E236)</f>
        <v>1</v>
      </c>
      <c r="F236" s="15"/>
    </row>
    <row r="237" spans="1:6" customFormat="1" x14ac:dyDescent="0.25">
      <c r="A237" s="23" t="s">
        <v>395</v>
      </c>
      <c r="B237" s="19" t="s">
        <v>396</v>
      </c>
      <c r="C237" s="14">
        <f>SUM(МО!C237,КБР!C237,КЧР!C237,РД!C237,РИ!C237,'РСО-А'!C237,ЧР!C237)</f>
        <v>0</v>
      </c>
      <c r="D237" s="14">
        <f>SUM(МО!D237,КБР!D237,КЧР!D237,РД!D237,РИ!D237,'РСО-А'!D237,ЧР!D237)</f>
        <v>0</v>
      </c>
      <c r="E237" s="14">
        <f>SUM(МО!E237,КБР!E237,КЧР!E237,РД!E237,РИ!E237,'РСО-А'!E237,ЧР!E237)</f>
        <v>0</v>
      </c>
      <c r="F237" s="15"/>
    </row>
    <row r="238" spans="1:6" customFormat="1" x14ac:dyDescent="0.25">
      <c r="A238" s="23" t="s">
        <v>397</v>
      </c>
      <c r="B238" s="19" t="s">
        <v>398</v>
      </c>
      <c r="C238" s="14">
        <f>SUM(МО!C238,КБР!C238,КЧР!C238,РД!C238,РИ!C238,'РСО-А'!C238,ЧР!C238)</f>
        <v>0</v>
      </c>
      <c r="D238" s="14">
        <f>SUM(МО!D238,КБР!D238,КЧР!D238,РД!D238,РИ!D238,'РСО-А'!D238,ЧР!D238)</f>
        <v>0</v>
      </c>
      <c r="E238" s="14">
        <f>SUM(МО!E238,КБР!E238,КЧР!E238,РД!E238,РИ!E238,'РСО-А'!E238,ЧР!E238)</f>
        <v>0</v>
      </c>
      <c r="F238" s="15"/>
    </row>
    <row r="239" spans="1:6" customFormat="1" x14ac:dyDescent="0.25">
      <c r="A239" s="23" t="s">
        <v>399</v>
      </c>
      <c r="B239" s="19" t="s">
        <v>400</v>
      </c>
      <c r="C239" s="14">
        <f>SUM(МО!C239,КБР!C239,КЧР!C239,РД!C239,РИ!C239,'РСО-А'!C239,ЧР!C239)</f>
        <v>1</v>
      </c>
      <c r="D239" s="14">
        <f>SUM(МО!D239,КБР!D239,КЧР!D239,РД!D239,РИ!D239,'РСО-А'!D239,ЧР!D239)</f>
        <v>1</v>
      </c>
      <c r="E239" s="14">
        <f>SUM(МО!E239,КБР!E239,КЧР!E239,РД!E239,РИ!E239,'РСО-А'!E239,ЧР!E239)</f>
        <v>0</v>
      </c>
      <c r="F239" s="15"/>
    </row>
    <row r="240" spans="1:6" customFormat="1" ht="48" x14ac:dyDescent="0.25">
      <c r="A240" s="23" t="s">
        <v>401</v>
      </c>
      <c r="B240" s="19" t="s">
        <v>402</v>
      </c>
      <c r="C240" s="14">
        <f>SUM(МО!C240,КБР!C240,КЧР!C240,РД!C240,РИ!C240,'РСО-А'!C240,ЧР!C240)</f>
        <v>6</v>
      </c>
      <c r="D240" s="14">
        <f>SUM(МО!D240,КБР!D240,КЧР!D240,РД!D240,РИ!D240,'РСО-А'!D240,ЧР!D240)</f>
        <v>3</v>
      </c>
      <c r="E240" s="14">
        <f>SUM(МО!E240,КБР!E240,КЧР!E240,РД!E240,РИ!E240,'РСО-А'!E240,ЧР!E240)</f>
        <v>3</v>
      </c>
      <c r="F240" s="15"/>
    </row>
    <row r="241" spans="1:6" customFormat="1" ht="36" x14ac:dyDescent="0.25">
      <c r="A241" s="23" t="s">
        <v>403</v>
      </c>
      <c r="B241" s="19" t="s">
        <v>404</v>
      </c>
      <c r="C241" s="14">
        <f>SUM(МО!C241,КБР!C241,КЧР!C241,РД!C241,РИ!C241,'РСО-А'!C241,ЧР!C241)</f>
        <v>6</v>
      </c>
      <c r="D241" s="14">
        <f>SUM(МО!D241,КБР!D241,КЧР!D241,РД!D241,РИ!D241,'РСО-А'!D241,ЧР!D241)</f>
        <v>3</v>
      </c>
      <c r="E241" s="14">
        <f>SUM(МО!E241,КБР!E241,КЧР!E241,РД!E241,РИ!E241,'РСО-А'!E241,ЧР!E241)</f>
        <v>3</v>
      </c>
      <c r="F241" s="15"/>
    </row>
    <row r="242" spans="1:6" customFormat="1" ht="24" x14ac:dyDescent="0.25">
      <c r="A242" s="23" t="s">
        <v>405</v>
      </c>
      <c r="B242" s="19" t="s">
        <v>406</v>
      </c>
      <c r="C242" s="14">
        <f>SUM(МО!C242,КБР!C242,КЧР!C242,РД!C242,РИ!C242,'РСО-А'!C242,ЧР!C242)</f>
        <v>0</v>
      </c>
      <c r="D242" s="14">
        <f>SUM(МО!D242,КБР!D242,КЧР!D242,РД!D242,РИ!D242,'РСО-А'!D242,ЧР!D242)</f>
        <v>0</v>
      </c>
      <c r="E242" s="14">
        <f>SUM(МО!E242,КБР!E242,КЧР!E242,РД!E242,РИ!E242,'РСО-А'!E242,ЧР!E242)</f>
        <v>0</v>
      </c>
      <c r="F242" s="15"/>
    </row>
    <row r="243" spans="1:6" customFormat="1" ht="48" x14ac:dyDescent="0.25">
      <c r="A243" s="23" t="s">
        <v>407</v>
      </c>
      <c r="B243" s="19" t="s">
        <v>408</v>
      </c>
      <c r="C243" s="14">
        <f>SUM(МО!C243,КБР!C243,КЧР!C243,РД!C243,РИ!C243,'РСО-А'!C243,ЧР!C243)</f>
        <v>0</v>
      </c>
      <c r="D243" s="14">
        <f>SUM(МО!D243,КБР!D243,КЧР!D243,РД!D243,РИ!D243,'РСО-А'!D243,ЧР!D243)</f>
        <v>0</v>
      </c>
      <c r="E243" s="14">
        <f>SUM(МО!E243,КБР!E243,КЧР!E243,РД!E243,РИ!E243,'РСО-А'!E243,ЧР!E243)</f>
        <v>0</v>
      </c>
      <c r="F243" s="15"/>
    </row>
    <row r="244" spans="1:6" customFormat="1" ht="60" x14ac:dyDescent="0.25">
      <c r="A244" s="23" t="s">
        <v>409</v>
      </c>
      <c r="B244" s="19" t="s">
        <v>410</v>
      </c>
      <c r="C244" s="14">
        <f>SUM(МО!C244,КБР!C244,КЧР!C244,РД!C244,РИ!C244,'РСО-А'!C244,ЧР!C244)</f>
        <v>0</v>
      </c>
      <c r="D244" s="14">
        <f>SUM(МО!D244,КБР!D244,КЧР!D244,РД!D244,РИ!D244,'РСО-А'!D244,ЧР!D244)</f>
        <v>0</v>
      </c>
      <c r="E244" s="14">
        <f>SUM(МО!E244,КБР!E244,КЧР!E244,РД!E244,РИ!E244,'РСО-А'!E244,ЧР!E244)</f>
        <v>0</v>
      </c>
      <c r="F244" s="15"/>
    </row>
    <row r="245" spans="1:6" customFormat="1" x14ac:dyDescent="0.25">
      <c r="A245" s="23" t="s">
        <v>411</v>
      </c>
      <c r="B245" s="19" t="s">
        <v>412</v>
      </c>
      <c r="C245" s="14">
        <f>SUM(МО!C245,КБР!C245,КЧР!C245,РД!C245,РИ!C245,'РСО-А'!C245,ЧР!C245)</f>
        <v>0</v>
      </c>
      <c r="D245" s="14">
        <f>SUM(МО!D245,КБР!D245,КЧР!D245,РД!D245,РИ!D245,'РСО-А'!D245,ЧР!D245)</f>
        <v>0</v>
      </c>
      <c r="E245" s="14">
        <f>SUM(МО!E245,КБР!E245,КЧР!E245,РД!E245,РИ!E245,'РСО-А'!E245,ЧР!E245)</f>
        <v>0</v>
      </c>
      <c r="F245" s="15"/>
    </row>
    <row r="246" spans="1:6" customFormat="1" x14ac:dyDescent="0.25">
      <c r="A246" s="23" t="s">
        <v>413</v>
      </c>
      <c r="B246" s="19" t="s">
        <v>414</v>
      </c>
      <c r="C246" s="14">
        <f>SUM(МО!C246,КБР!C246,КЧР!C246,РД!C246,РИ!C246,'РСО-А'!C246,ЧР!C246)</f>
        <v>0</v>
      </c>
      <c r="D246" s="14">
        <f>SUM(МО!D246,КБР!D246,КЧР!D246,РД!D246,РИ!D246,'РСО-А'!D246,ЧР!D246)</f>
        <v>0</v>
      </c>
      <c r="E246" s="14">
        <f>SUM(МО!E246,КБР!E246,КЧР!E246,РД!E246,РИ!E246,'РСО-А'!E246,ЧР!E246)</f>
        <v>0</v>
      </c>
      <c r="F246" s="15"/>
    </row>
    <row r="247" spans="1:6" customFormat="1" x14ac:dyDescent="0.25">
      <c r="A247" s="23" t="s">
        <v>415</v>
      </c>
      <c r="B247" s="19" t="s">
        <v>416</v>
      </c>
      <c r="C247" s="14">
        <f>SUM(МО!C247,КБР!C247,КЧР!C247,РД!C247,РИ!C247,'РСО-А'!C247,ЧР!C247)</f>
        <v>0</v>
      </c>
      <c r="D247" s="14">
        <f>SUM(МО!D247,КБР!D247,КЧР!D247,РД!D247,РИ!D247,'РСО-А'!D247,ЧР!D247)</f>
        <v>0</v>
      </c>
      <c r="E247" s="14">
        <f>SUM(МО!E247,КБР!E247,КЧР!E247,РД!E247,РИ!E247,'РСО-А'!E247,ЧР!E247)</f>
        <v>0</v>
      </c>
      <c r="F247" s="15"/>
    </row>
    <row r="248" spans="1:6" customFormat="1" x14ac:dyDescent="0.25">
      <c r="A248" s="23" t="s">
        <v>417</v>
      </c>
      <c r="B248" s="19" t="s">
        <v>352</v>
      </c>
      <c r="C248" s="14">
        <f>SUM(МО!C248,КБР!C248,КЧР!C248,РД!C248,РИ!C248,'РСО-А'!C248,ЧР!C248)</f>
        <v>1</v>
      </c>
      <c r="D248" s="14">
        <f>SUM(МО!D248,КБР!D248,КЧР!D248,РД!D248,РИ!D248,'РСО-А'!D248,ЧР!D248)</f>
        <v>0</v>
      </c>
      <c r="E248" s="14">
        <f>SUM(МО!E248,КБР!E248,КЧР!E248,РД!E248,РИ!E248,'РСО-А'!E248,ЧР!E248)</f>
        <v>1</v>
      </c>
      <c r="F248" s="15"/>
    </row>
    <row r="249" spans="1:6" customFormat="1" ht="24" x14ac:dyDescent="0.25">
      <c r="A249" s="13">
        <v>50</v>
      </c>
      <c r="B249" s="13" t="s">
        <v>418</v>
      </c>
      <c r="C249" s="14">
        <f>SUM(МО!C249,КБР!C249,КЧР!C249,РД!C249,РИ!C249,'РСО-А'!C249,ЧР!C249)</f>
        <v>0</v>
      </c>
      <c r="D249" s="14">
        <f>SUM(МО!D249,КБР!D249,КЧР!D249,РД!D249,РИ!D249,'РСО-А'!D249,ЧР!D249)</f>
        <v>0</v>
      </c>
      <c r="E249" s="14">
        <f>SUM(МО!E249,КБР!E249,КЧР!E249,РД!E249,РИ!E249,'РСО-А'!E249,ЧР!E249)</f>
        <v>0</v>
      </c>
      <c r="F249" s="15"/>
    </row>
    <row r="250" spans="1:6" customFormat="1" ht="48" x14ac:dyDescent="0.25">
      <c r="A250" s="13">
        <v>51</v>
      </c>
      <c r="B250" s="13" t="s">
        <v>419</v>
      </c>
      <c r="C250" s="14">
        <f>SUM(МО!C250,КБР!C250,КЧР!C250,РД!C250,РИ!C250,'РСО-А'!C250,ЧР!C250)</f>
        <v>0</v>
      </c>
      <c r="D250" s="14">
        <f>SUM(МО!D250,КБР!D250,КЧР!D250,РД!D250,РИ!D250,'РСО-А'!D250,ЧР!D250)</f>
        <v>0</v>
      </c>
      <c r="E250" s="14">
        <f>SUM(МО!E250,КБР!E250,КЧР!E250,РД!E250,РИ!E250,'РСО-А'!E250,ЧР!E250)</f>
        <v>0</v>
      </c>
      <c r="F250" s="15"/>
    </row>
    <row r="251" spans="1:6" customFormat="1" ht="24" x14ac:dyDescent="0.25">
      <c r="A251" s="13">
        <v>52</v>
      </c>
      <c r="B251" s="13" t="s">
        <v>420</v>
      </c>
      <c r="C251" s="14">
        <f>SUM(МО!C251,КБР!C251,КЧР!C251,РД!C251,РИ!C251,'РСО-А'!C251,ЧР!C251)</f>
        <v>0</v>
      </c>
      <c r="D251" s="14">
        <f>SUM(МО!D251,КБР!D251,КЧР!D251,РД!D251,РИ!D251,'РСО-А'!D251,ЧР!D251)</f>
        <v>0</v>
      </c>
      <c r="E251" s="14">
        <f>SUM(МО!E251,КБР!E251,КЧР!E251,РД!E251,РИ!E251,'РСО-А'!E251,ЧР!E251)</f>
        <v>0</v>
      </c>
      <c r="F251" s="15"/>
    </row>
    <row r="252" spans="1:6" customFormat="1" x14ac:dyDescent="0.25">
      <c r="A252" s="17" t="s">
        <v>421</v>
      </c>
      <c r="B252" s="17" t="s">
        <v>422</v>
      </c>
      <c r="C252" s="14">
        <f>SUM(МО!C252,КБР!C252,КЧР!C252,РД!C252,РИ!C252,'РСО-А'!C252,ЧР!C252)</f>
        <v>0</v>
      </c>
      <c r="D252" s="14">
        <f>SUM(МО!D252,КБР!D252,КЧР!D252,РД!D252,РИ!D252,'РСО-А'!D252,ЧР!D252)</f>
        <v>0</v>
      </c>
      <c r="E252" s="14">
        <f>SUM(МО!E252,КБР!E252,КЧР!E252,РД!E252,РИ!E252,'РСО-А'!E252,ЧР!E252)</f>
        <v>0</v>
      </c>
      <c r="F252" s="15"/>
    </row>
    <row r="253" spans="1:6" customFormat="1" ht="24" x14ac:dyDescent="0.25">
      <c r="A253" s="19">
        <v>53</v>
      </c>
      <c r="B253" s="19" t="s">
        <v>423</v>
      </c>
      <c r="C253" s="14">
        <f>SUM(МО!C253,КБР!C253,КЧР!C253,РД!C253,РИ!C253,'РСО-А'!C253,ЧР!C253)</f>
        <v>0</v>
      </c>
      <c r="D253" s="14">
        <f>SUM(МО!D253,КБР!D253,КЧР!D253,РД!D253,РИ!D253,'РСО-А'!D253,ЧР!D253)</f>
        <v>0</v>
      </c>
      <c r="E253" s="14">
        <f>SUM(МО!E253,КБР!E253,КЧР!E253,РД!E253,РИ!E253,'РСО-А'!E253,ЧР!E253)</f>
        <v>0</v>
      </c>
      <c r="F253" s="15"/>
    </row>
    <row r="254" spans="1:6" customFormat="1" x14ac:dyDescent="0.25">
      <c r="A254" s="19"/>
      <c r="B254" s="19" t="s">
        <v>424</v>
      </c>
      <c r="C254" s="14">
        <f>SUM(МО!C254,КБР!C254,КЧР!C254,РД!C254,РИ!C254,'РСО-А'!C254,ЧР!C254)</f>
        <v>0</v>
      </c>
      <c r="D254" s="14">
        <f>SUM(МО!D254,КБР!D254,КЧР!D254,РД!D254,РИ!D254,'РСО-А'!D254,ЧР!D254)</f>
        <v>0</v>
      </c>
      <c r="E254" s="14">
        <f>SUM(МО!E254,КБР!E254,КЧР!E254,РД!E254,РИ!E254,'РСО-А'!E254,ЧР!E254)</f>
        <v>0</v>
      </c>
      <c r="F254" s="15"/>
    </row>
    <row r="255" spans="1:6" customFormat="1" x14ac:dyDescent="0.25">
      <c r="A255" s="19" t="s">
        <v>425</v>
      </c>
      <c r="B255" s="19" t="s">
        <v>426</v>
      </c>
      <c r="C255" s="14">
        <f>SUM(МО!C255,КБР!C255,КЧР!C255,РД!C255,РИ!C255,'РСО-А'!C255,ЧР!C255)</f>
        <v>0</v>
      </c>
      <c r="D255" s="14">
        <f>SUM(МО!D255,КБР!D255,КЧР!D255,РД!D255,РИ!D255,'РСО-А'!D255,ЧР!D255)</f>
        <v>0</v>
      </c>
      <c r="E255" s="14">
        <f>SUM(МО!E255,КБР!E255,КЧР!E255,РД!E255,РИ!E255,'РСО-А'!E255,ЧР!E255)</f>
        <v>0</v>
      </c>
      <c r="F255" s="15"/>
    </row>
    <row r="256" spans="1:6" customFormat="1" x14ac:dyDescent="0.25">
      <c r="A256" s="19" t="s">
        <v>427</v>
      </c>
      <c r="B256" s="19" t="s">
        <v>428</v>
      </c>
      <c r="C256" s="14">
        <f>SUM(МО!C256,КБР!C256,КЧР!C256,РД!C256,РИ!C256,'РСО-А'!C256,ЧР!C256)</f>
        <v>0</v>
      </c>
      <c r="D256" s="14">
        <f>SUM(МО!D256,КБР!D256,КЧР!D256,РД!D256,РИ!D256,'РСО-А'!D256,ЧР!D256)</f>
        <v>0</v>
      </c>
      <c r="E256" s="14">
        <f>SUM(МО!E256,КБР!E256,КЧР!E256,РД!E256,РИ!E256,'РСО-А'!E256,ЧР!E256)</f>
        <v>0</v>
      </c>
      <c r="F256" s="15"/>
    </row>
    <row r="257" spans="1:6" customFormat="1" ht="15" customHeight="1" x14ac:dyDescent="0.25">
      <c r="A257" s="19">
        <v>54</v>
      </c>
      <c r="B257" s="19" t="s">
        <v>429</v>
      </c>
      <c r="C257" s="14">
        <f>SUM(МО!C257,КБР!C257,КЧР!C257,РД!C257,РИ!C257,'РСО-А'!C257,ЧР!C257)</f>
        <v>0</v>
      </c>
      <c r="D257" s="14">
        <f>SUM(МО!D257,КБР!D257,КЧР!D257,РД!D257,РИ!D257,'РСО-А'!D257,ЧР!D257)</f>
        <v>0</v>
      </c>
      <c r="E257" s="14">
        <f>SUM(МО!E257,КБР!E257,КЧР!E257,РД!E257,РИ!E257,'РСО-А'!E257,ЧР!E257)</f>
        <v>0</v>
      </c>
      <c r="F257" s="15"/>
    </row>
    <row r="258" spans="1:6" customFormat="1" x14ac:dyDescent="0.25">
      <c r="A258" s="19" t="s">
        <v>430</v>
      </c>
      <c r="B258" s="19" t="s">
        <v>431</v>
      </c>
      <c r="C258" s="14">
        <f>SUM(МО!C258,КБР!C258,КЧР!C258,РД!C258,РИ!C258,'РСО-А'!C258,ЧР!C258)</f>
        <v>0</v>
      </c>
      <c r="D258" s="14">
        <f>SUM(МО!D258,КБР!D258,КЧР!D258,РД!D258,РИ!D258,'РСО-А'!D258,ЧР!D258)</f>
        <v>0</v>
      </c>
      <c r="E258" s="14">
        <f>SUM(МО!E258,КБР!E258,КЧР!E258,РД!E258,РИ!E258,'РСО-А'!E258,ЧР!E258)</f>
        <v>0</v>
      </c>
      <c r="F258" s="15"/>
    </row>
    <row r="259" spans="1:6" customFormat="1" x14ac:dyDescent="0.25">
      <c r="A259" s="19" t="s">
        <v>432</v>
      </c>
      <c r="B259" s="19" t="s">
        <v>428</v>
      </c>
      <c r="C259" s="14">
        <f>SUM(МО!C259,КБР!C259,КЧР!C259,РД!C259,РИ!C259,'РСО-А'!C259,ЧР!C259)</f>
        <v>0</v>
      </c>
      <c r="D259" s="14">
        <f>SUM(МО!D259,КБР!D259,КЧР!D259,РД!D259,РИ!D259,'РСО-А'!D259,ЧР!D259)</f>
        <v>0</v>
      </c>
      <c r="E259" s="14">
        <f>SUM(МО!E259,КБР!E259,КЧР!E259,РД!E259,РИ!E259,'РСО-А'!E259,ЧР!E259)</f>
        <v>0</v>
      </c>
      <c r="F259" s="15"/>
    </row>
    <row r="260" spans="1:6" customFormat="1" ht="24" x14ac:dyDescent="0.25">
      <c r="A260" s="13">
        <v>55</v>
      </c>
      <c r="B260" s="13" t="s">
        <v>433</v>
      </c>
      <c r="C260" s="14">
        <f>SUM(МО!C260,КБР!C260,КЧР!C260,РД!C260,РИ!C260,'РСО-А'!C260,ЧР!C260)</f>
        <v>0</v>
      </c>
      <c r="D260" s="14">
        <f>SUM(МО!D260,КБР!D260,КЧР!D260,РД!D260,РИ!D260,'РСО-А'!D260,ЧР!D260)</f>
        <v>0</v>
      </c>
      <c r="E260" s="14">
        <f>SUM(МО!E260,КБР!E260,КЧР!E260,РД!E260,РИ!E260,'РСО-А'!E260,ЧР!E260)</f>
        <v>0</v>
      </c>
      <c r="F260" s="15"/>
    </row>
    <row r="261" spans="1:6" customFormat="1" x14ac:dyDescent="0.25">
      <c r="A261" s="19"/>
      <c r="B261" s="19" t="s">
        <v>424</v>
      </c>
      <c r="C261" s="14">
        <f>SUM(МО!C261,КБР!C261,КЧР!C261,РД!C261,РИ!C261,'РСО-А'!C261,ЧР!C261)</f>
        <v>0</v>
      </c>
      <c r="D261" s="14">
        <f>SUM(МО!D261,КБР!D261,КЧР!D261,РД!D261,РИ!D261,'РСО-А'!D261,ЧР!D261)</f>
        <v>0</v>
      </c>
      <c r="E261" s="14">
        <f>SUM(МО!E261,КБР!E261,КЧР!E261,РД!E261,РИ!E261,'РСО-А'!E261,ЧР!E261)</f>
        <v>0</v>
      </c>
      <c r="F261" s="15"/>
    </row>
    <row r="262" spans="1:6" customFormat="1" ht="24" x14ac:dyDescent="0.25">
      <c r="A262" s="19" t="s">
        <v>434</v>
      </c>
      <c r="B262" s="19" t="s">
        <v>435</v>
      </c>
      <c r="C262" s="14">
        <f>SUM(МО!C262,КБР!C262,КЧР!C262,РД!C262,РИ!C262,'РСО-А'!C262,ЧР!C262)</f>
        <v>0</v>
      </c>
      <c r="D262" s="14">
        <f>SUM(МО!D262,КБР!D262,КЧР!D262,РД!D262,РИ!D262,'РСО-А'!D262,ЧР!D262)</f>
        <v>0</v>
      </c>
      <c r="E262" s="14">
        <f>SUM(МО!E262,КБР!E262,КЧР!E262,РД!E262,РИ!E262,'РСО-А'!E262,ЧР!E262)</f>
        <v>0</v>
      </c>
      <c r="F262" s="15"/>
    </row>
    <row r="263" spans="1:6" customFormat="1" ht="24" customHeight="1" x14ac:dyDescent="0.25">
      <c r="A263" s="19" t="s">
        <v>436</v>
      </c>
      <c r="B263" s="19" t="s">
        <v>437</v>
      </c>
      <c r="C263" s="14">
        <f>SUM(МО!C263,КБР!C263,КЧР!C263,РД!C263,РИ!C263,'РСО-А'!C263,ЧР!C263)</f>
        <v>0</v>
      </c>
      <c r="D263" s="14">
        <f>SUM(МО!D263,КБР!D263,КЧР!D263,РД!D263,РИ!D263,'РСО-А'!D263,ЧР!D263)</f>
        <v>0</v>
      </c>
      <c r="E263" s="14">
        <f>SUM(МО!E263,КБР!E263,КЧР!E263,РД!E263,РИ!E263,'РСО-А'!E263,ЧР!E263)</f>
        <v>0</v>
      </c>
      <c r="F263" s="15"/>
    </row>
    <row r="264" spans="1:6" customFormat="1" ht="24.75" thickBot="1" x14ac:dyDescent="0.3">
      <c r="A264" s="19" t="s">
        <v>436</v>
      </c>
      <c r="B264" s="19" t="s">
        <v>438</v>
      </c>
      <c r="C264" s="14">
        <f>SUM(МО!C264,КБР!C264,КЧР!C264,РД!C264,РИ!C264,'РСО-А'!C264,ЧР!C264)</f>
        <v>0</v>
      </c>
      <c r="D264" s="14">
        <f>SUM(МО!D264,КБР!D264,КЧР!D264,РД!D264,РИ!D264,'РСО-А'!D264,ЧР!D264)</f>
        <v>0</v>
      </c>
      <c r="E264" s="14">
        <f>SUM(МО!E264,КБР!E264,КЧР!E264,РД!E264,РИ!E264,'РСО-А'!E264,ЧР!E264)</f>
        <v>0</v>
      </c>
      <c r="F264" s="15"/>
    </row>
    <row r="265" spans="1:6" customFormat="1" ht="54.75" customHeight="1" x14ac:dyDescent="0.25">
      <c r="A265" s="38"/>
      <c r="B265" s="38" t="s">
        <v>542</v>
      </c>
      <c r="F265" s="15"/>
    </row>
    <row r="266" spans="1:6" customFormat="1" ht="17.25" customHeight="1" x14ac:dyDescent="0.25">
      <c r="A266" s="39"/>
      <c r="B266" s="40" t="s">
        <v>440</v>
      </c>
      <c r="C266" s="39"/>
      <c r="D266" s="39"/>
      <c r="E266" s="39"/>
      <c r="F266" s="15"/>
    </row>
    <row r="267" spans="1:6" customFormat="1" x14ac:dyDescent="0.25">
      <c r="A267" s="147" t="s">
        <v>441</v>
      </c>
      <c r="B267" s="147"/>
      <c r="F267" s="15"/>
    </row>
    <row r="268" spans="1:6" customFormat="1" ht="48" customHeight="1" x14ac:dyDescent="0.25">
      <c r="A268" s="141" t="s">
        <v>442</v>
      </c>
      <c r="B268" s="141"/>
      <c r="C268" s="141"/>
      <c r="D268" s="141"/>
      <c r="E268" s="141"/>
      <c r="F268" s="15"/>
    </row>
    <row r="269" spans="1:6" customFormat="1" ht="29.25" customHeight="1" x14ac:dyDescent="0.25">
      <c r="A269" s="141" t="s">
        <v>443</v>
      </c>
      <c r="B269" s="141"/>
      <c r="C269" s="141"/>
      <c r="D269" s="141"/>
      <c r="E269" s="141"/>
      <c r="F269" s="15"/>
    </row>
    <row r="270" spans="1:6" ht="36" customHeight="1" x14ac:dyDescent="0.25">
      <c r="A270" s="141" t="s">
        <v>444</v>
      </c>
      <c r="B270" s="141"/>
      <c r="C270" s="141"/>
      <c r="D270" s="141"/>
      <c r="E270" s="141"/>
    </row>
    <row r="271" spans="1:6" ht="60" customHeight="1" x14ac:dyDescent="0.25">
      <c r="A271" s="141" t="s">
        <v>445</v>
      </c>
      <c r="B271" s="141"/>
      <c r="C271" s="141"/>
      <c r="D271" s="141"/>
      <c r="E271" s="141"/>
    </row>
    <row r="272" spans="1:6" ht="36" customHeight="1" x14ac:dyDescent="0.25">
      <c r="A272" s="141" t="s">
        <v>446</v>
      </c>
      <c r="B272" s="141"/>
      <c r="C272" s="141"/>
      <c r="D272" s="141"/>
      <c r="E272" s="141"/>
    </row>
    <row r="273" spans="1:5" ht="15" customHeight="1" x14ac:dyDescent="0.25">
      <c r="A273"/>
      <c r="B273"/>
      <c r="C273"/>
      <c r="D273"/>
      <c r="E273"/>
    </row>
    <row r="274" spans="1:5" ht="15" customHeight="1" x14ac:dyDescent="0.25">
      <c r="A274"/>
      <c r="B274"/>
      <c r="C274"/>
      <c r="D274"/>
      <c r="E274"/>
    </row>
    <row r="275" spans="1:5" ht="15" customHeight="1" x14ac:dyDescent="0.25">
      <c r="A275"/>
      <c r="B275"/>
      <c r="C275"/>
      <c r="D275"/>
      <c r="E275"/>
    </row>
    <row r="276" spans="1:5" ht="15" customHeight="1" x14ac:dyDescent="0.25">
      <c r="A276"/>
      <c r="B276"/>
      <c r="C276"/>
      <c r="D276"/>
      <c r="E276"/>
    </row>
    <row r="277" spans="1:5" ht="15" customHeight="1" x14ac:dyDescent="0.25">
      <c r="A277"/>
      <c r="B277"/>
      <c r="C277"/>
      <c r="D277"/>
      <c r="E277"/>
    </row>
    <row r="278" spans="1:5" ht="15" customHeight="1" x14ac:dyDescent="0.25">
      <c r="A278"/>
      <c r="B278"/>
      <c r="C278"/>
      <c r="D278"/>
      <c r="E278"/>
    </row>
    <row r="279" spans="1:5" ht="15" customHeight="1" x14ac:dyDescent="0.25">
      <c r="A279"/>
      <c r="B279"/>
      <c r="C279"/>
      <c r="D279"/>
      <c r="E279"/>
    </row>
    <row r="280" spans="1:5" ht="15" customHeight="1" x14ac:dyDescent="0.25">
      <c r="A280"/>
      <c r="B280"/>
      <c r="C280"/>
      <c r="D280"/>
      <c r="E280"/>
    </row>
    <row r="281" spans="1:5" ht="15" customHeight="1" x14ac:dyDescent="0.25">
      <c r="A281"/>
      <c r="B281"/>
      <c r="C281"/>
      <c r="D281"/>
      <c r="E281"/>
    </row>
    <row r="282" spans="1:5" ht="15" customHeight="1" x14ac:dyDescent="0.25">
      <c r="A282"/>
      <c r="B282"/>
      <c r="C282"/>
      <c r="D282"/>
      <c r="E282"/>
    </row>
    <row r="283" spans="1:5" ht="15" customHeight="1" x14ac:dyDescent="0.25">
      <c r="A283"/>
      <c r="B283"/>
      <c r="C283"/>
      <c r="D283"/>
      <c r="E283"/>
    </row>
    <row r="284" spans="1:5" ht="15" customHeight="1" x14ac:dyDescent="0.25">
      <c r="A284"/>
      <c r="B284"/>
      <c r="C284"/>
      <c r="D284"/>
      <c r="E284"/>
    </row>
    <row r="285" spans="1:5" ht="15" customHeight="1" x14ac:dyDescent="0.25">
      <c r="A285"/>
      <c r="B285"/>
      <c r="C285"/>
      <c r="D285"/>
      <c r="E285"/>
    </row>
    <row r="286" spans="1:5" ht="15" customHeight="1" x14ac:dyDescent="0.25">
      <c r="A286"/>
      <c r="B286"/>
      <c r="C286"/>
      <c r="D286"/>
      <c r="E286"/>
    </row>
    <row r="287" spans="1:5" ht="15" customHeight="1" x14ac:dyDescent="0.25">
      <c r="A287"/>
      <c r="B287"/>
      <c r="C287"/>
      <c r="D287"/>
      <c r="E287"/>
    </row>
    <row r="288" spans="1:5" ht="15" customHeight="1" x14ac:dyDescent="0.25">
      <c r="A288"/>
      <c r="B288"/>
      <c r="C288"/>
      <c r="D288"/>
      <c r="E288"/>
    </row>
    <row r="289" spans="1:5" ht="15" customHeight="1" x14ac:dyDescent="0.25">
      <c r="A289"/>
      <c r="B289"/>
      <c r="C289"/>
      <c r="D289"/>
      <c r="E289"/>
    </row>
    <row r="290" spans="1:5" ht="15" customHeight="1" x14ac:dyDescent="0.25">
      <c r="A290"/>
      <c r="B290"/>
      <c r="C290"/>
      <c r="D290"/>
      <c r="E290"/>
    </row>
    <row r="291" spans="1:5" ht="15" customHeight="1" x14ac:dyDescent="0.25">
      <c r="A291"/>
      <c r="B291"/>
      <c r="C291"/>
      <c r="D291"/>
      <c r="E291"/>
    </row>
    <row r="292" spans="1:5" ht="15" customHeight="1" x14ac:dyDescent="0.25">
      <c r="A292"/>
      <c r="B292"/>
      <c r="C292"/>
      <c r="D292"/>
      <c r="E292"/>
    </row>
    <row r="293" spans="1:5" ht="15" customHeight="1" x14ac:dyDescent="0.25">
      <c r="A293"/>
      <c r="B293"/>
      <c r="C293"/>
      <c r="D293"/>
      <c r="E293"/>
    </row>
    <row r="294" spans="1:5" ht="15" customHeight="1" x14ac:dyDescent="0.25">
      <c r="A294"/>
      <c r="B294"/>
      <c r="C294"/>
      <c r="D294"/>
      <c r="E294"/>
    </row>
    <row r="295" spans="1:5" ht="15" customHeight="1" x14ac:dyDescent="0.25">
      <c r="A295"/>
      <c r="B295"/>
      <c r="C295"/>
      <c r="D295"/>
      <c r="E295"/>
    </row>
    <row r="296" spans="1:5" ht="15" customHeight="1" x14ac:dyDescent="0.25">
      <c r="A296"/>
      <c r="B296"/>
      <c r="C296"/>
      <c r="D296"/>
      <c r="E296"/>
    </row>
    <row r="297" spans="1:5" ht="15" customHeight="1" x14ac:dyDescent="0.25">
      <c r="A297"/>
      <c r="B297"/>
      <c r="C297"/>
      <c r="D297"/>
      <c r="E297"/>
    </row>
    <row r="298" spans="1:5" ht="15" customHeight="1" x14ac:dyDescent="0.25">
      <c r="A298"/>
      <c r="B298"/>
      <c r="C298"/>
      <c r="D298"/>
      <c r="E298"/>
    </row>
    <row r="299" spans="1:5" ht="15" customHeight="1" x14ac:dyDescent="0.25">
      <c r="A299"/>
      <c r="B299"/>
      <c r="C299"/>
      <c r="D299"/>
      <c r="E299"/>
    </row>
    <row r="300" spans="1:5" ht="15" customHeight="1" x14ac:dyDescent="0.25">
      <c r="A300"/>
      <c r="B300"/>
      <c r="C300"/>
      <c r="D300"/>
      <c r="E300"/>
    </row>
    <row r="301" spans="1:5" ht="15" customHeight="1" x14ac:dyDescent="0.25">
      <c r="A301"/>
      <c r="B301"/>
      <c r="C301"/>
      <c r="D301"/>
      <c r="E301"/>
    </row>
    <row r="302" spans="1:5" ht="15" customHeight="1" x14ac:dyDescent="0.25">
      <c r="A302"/>
      <c r="B302"/>
      <c r="C302"/>
      <c r="D302"/>
      <c r="E302"/>
    </row>
    <row r="303" spans="1:5" ht="15" customHeight="1" x14ac:dyDescent="0.25">
      <c r="A303"/>
      <c r="B303"/>
      <c r="C303"/>
      <c r="D303"/>
      <c r="E303"/>
    </row>
    <row r="304" spans="1:5" ht="15" customHeight="1" x14ac:dyDescent="0.25">
      <c r="A304"/>
      <c r="B304"/>
      <c r="C304"/>
      <c r="D304"/>
      <c r="E304"/>
    </row>
    <row r="305" spans="1:5" ht="15" customHeight="1" x14ac:dyDescent="0.25">
      <c r="A305"/>
      <c r="B305"/>
      <c r="C305"/>
      <c r="D305"/>
      <c r="E305"/>
    </row>
    <row r="306" spans="1:5" ht="15" customHeight="1" x14ac:dyDescent="0.25">
      <c r="A306"/>
      <c r="B306"/>
      <c r="C306"/>
      <c r="D306"/>
      <c r="E306"/>
    </row>
    <row r="307" spans="1:5" ht="15" customHeight="1" x14ac:dyDescent="0.25">
      <c r="A307"/>
      <c r="B307"/>
      <c r="C307"/>
      <c r="D307"/>
      <c r="E307"/>
    </row>
    <row r="308" spans="1:5" ht="15" customHeight="1" x14ac:dyDescent="0.25">
      <c r="A308"/>
      <c r="B308"/>
      <c r="C308"/>
      <c r="D308"/>
      <c r="E308"/>
    </row>
    <row r="309" spans="1:5" ht="15" customHeight="1" x14ac:dyDescent="0.25">
      <c r="A309"/>
      <c r="B309"/>
      <c r="C309"/>
      <c r="D309"/>
      <c r="E309"/>
    </row>
    <row r="310" spans="1:5" ht="15" customHeight="1" x14ac:dyDescent="0.25">
      <c r="A310"/>
      <c r="B310"/>
      <c r="C310"/>
      <c r="D310"/>
      <c r="E310"/>
    </row>
    <row r="311" spans="1:5" ht="15" customHeight="1" x14ac:dyDescent="0.25">
      <c r="A311"/>
      <c r="B311"/>
      <c r="C311"/>
      <c r="D311"/>
      <c r="E311"/>
    </row>
    <row r="312" spans="1:5" ht="15" customHeight="1" x14ac:dyDescent="0.25">
      <c r="A312"/>
      <c r="B312"/>
      <c r="C312"/>
      <c r="D312"/>
      <c r="E312"/>
    </row>
    <row r="313" spans="1:5" ht="15" customHeight="1" x14ac:dyDescent="0.25">
      <c r="A313"/>
      <c r="B313"/>
      <c r="C313"/>
      <c r="D313"/>
      <c r="E313"/>
    </row>
    <row r="314" spans="1:5" ht="15" customHeight="1" x14ac:dyDescent="0.25">
      <c r="A314"/>
      <c r="B314"/>
      <c r="C314"/>
      <c r="D314"/>
      <c r="E314"/>
    </row>
    <row r="315" spans="1:5" ht="15" customHeight="1" x14ac:dyDescent="0.25">
      <c r="A315"/>
      <c r="B315"/>
      <c r="C315"/>
      <c r="D315"/>
      <c r="E315"/>
    </row>
    <row r="316" spans="1:5" ht="15" customHeight="1" x14ac:dyDescent="0.25">
      <c r="A316"/>
      <c r="B316"/>
      <c r="C316"/>
      <c r="D316"/>
      <c r="E316"/>
    </row>
    <row r="317" spans="1:5" ht="15" customHeight="1" x14ac:dyDescent="0.25">
      <c r="A317"/>
      <c r="B317"/>
      <c r="C317"/>
      <c r="D317"/>
      <c r="E317"/>
    </row>
    <row r="318" spans="1:5" ht="15" customHeight="1" x14ac:dyDescent="0.25">
      <c r="A318"/>
      <c r="B318"/>
      <c r="C318"/>
      <c r="D318"/>
      <c r="E318"/>
    </row>
    <row r="319" spans="1:5" ht="15" customHeight="1" x14ac:dyDescent="0.25">
      <c r="A319"/>
      <c r="B319"/>
      <c r="C319"/>
      <c r="D319"/>
      <c r="E319"/>
    </row>
    <row r="320" spans="1:5" ht="15" customHeight="1" x14ac:dyDescent="0.25">
      <c r="A320"/>
      <c r="B320"/>
      <c r="C320"/>
      <c r="D320"/>
      <c r="E320"/>
    </row>
    <row r="321" spans="1:5" ht="15" customHeight="1" x14ac:dyDescent="0.25">
      <c r="A321"/>
      <c r="B321"/>
      <c r="C321"/>
      <c r="D321"/>
      <c r="E321"/>
    </row>
    <row r="322" spans="1:5" ht="15" customHeight="1" x14ac:dyDescent="0.25">
      <c r="A322"/>
      <c r="B322"/>
      <c r="C322"/>
      <c r="D322"/>
      <c r="E322"/>
    </row>
    <row r="323" spans="1:5" ht="15" customHeight="1" x14ac:dyDescent="0.25">
      <c r="A323"/>
      <c r="B323"/>
      <c r="C323"/>
      <c r="D323"/>
      <c r="E323"/>
    </row>
    <row r="324" spans="1:5" ht="15" customHeight="1" x14ac:dyDescent="0.25">
      <c r="A324"/>
      <c r="B324"/>
      <c r="C324"/>
      <c r="D324"/>
      <c r="E324"/>
    </row>
    <row r="325" spans="1:5" ht="15" customHeight="1" x14ac:dyDescent="0.25">
      <c r="A325"/>
      <c r="B325"/>
      <c r="C325"/>
      <c r="D325"/>
      <c r="E325"/>
    </row>
    <row r="326" spans="1:5" ht="15" customHeight="1" x14ac:dyDescent="0.25">
      <c r="A326"/>
      <c r="B326"/>
      <c r="C326"/>
      <c r="D326"/>
      <c r="E326"/>
    </row>
    <row r="327" spans="1:5" ht="15" customHeight="1" x14ac:dyDescent="0.25">
      <c r="A327"/>
      <c r="B327"/>
      <c r="C327"/>
      <c r="D327"/>
      <c r="E327"/>
    </row>
    <row r="328" spans="1:5" ht="15" customHeight="1" x14ac:dyDescent="0.25">
      <c r="A328"/>
      <c r="B328"/>
      <c r="C328"/>
      <c r="D328"/>
      <c r="E328"/>
    </row>
    <row r="329" spans="1:5" ht="15" customHeight="1" x14ac:dyDescent="0.25">
      <c r="A329"/>
      <c r="B329"/>
      <c r="C329"/>
      <c r="D329"/>
      <c r="E329"/>
    </row>
    <row r="330" spans="1:5" ht="15" customHeight="1" x14ac:dyDescent="0.25">
      <c r="A330"/>
      <c r="B330"/>
      <c r="C330"/>
      <c r="D330"/>
      <c r="E330"/>
    </row>
    <row r="331" spans="1:5" ht="15" customHeight="1" x14ac:dyDescent="0.25">
      <c r="A331"/>
      <c r="B331"/>
      <c r="C331"/>
      <c r="D331"/>
      <c r="E331"/>
    </row>
    <row r="332" spans="1:5" ht="15" customHeight="1" x14ac:dyDescent="0.25">
      <c r="A332"/>
      <c r="B332"/>
      <c r="C332"/>
      <c r="D332"/>
      <c r="E332"/>
    </row>
    <row r="333" spans="1:5" ht="15" customHeight="1" x14ac:dyDescent="0.25">
      <c r="A333"/>
      <c r="B333"/>
      <c r="C333"/>
      <c r="D333"/>
      <c r="E333"/>
    </row>
    <row r="334" spans="1:5" ht="15" customHeight="1" x14ac:dyDescent="0.25">
      <c r="A334"/>
      <c r="B334"/>
      <c r="C334"/>
      <c r="D334"/>
      <c r="E334"/>
    </row>
    <row r="335" spans="1:5" ht="15" customHeight="1" x14ac:dyDescent="0.25">
      <c r="A335"/>
      <c r="B335"/>
      <c r="C335"/>
      <c r="D335"/>
      <c r="E335"/>
    </row>
    <row r="336" spans="1:5" ht="15" customHeight="1" x14ac:dyDescent="0.25">
      <c r="A336"/>
      <c r="B336"/>
      <c r="C336"/>
      <c r="D336"/>
      <c r="E336"/>
    </row>
    <row r="337" spans="1:5" ht="15" customHeight="1" x14ac:dyDescent="0.25">
      <c r="A337"/>
      <c r="B337"/>
      <c r="C337"/>
      <c r="D337"/>
      <c r="E337"/>
    </row>
    <row r="338" spans="1:5" ht="15" customHeight="1" x14ac:dyDescent="0.25">
      <c r="A338"/>
      <c r="B338"/>
      <c r="C338"/>
      <c r="D338"/>
      <c r="E338"/>
    </row>
    <row r="339" spans="1:5" ht="15" customHeight="1" x14ac:dyDescent="0.25">
      <c r="A339"/>
      <c r="B339"/>
      <c r="C339"/>
      <c r="D339"/>
      <c r="E339"/>
    </row>
    <row r="340" spans="1:5" ht="15" customHeight="1" x14ac:dyDescent="0.25">
      <c r="A340"/>
      <c r="B340"/>
      <c r="C340"/>
      <c r="D340"/>
      <c r="E340"/>
    </row>
    <row r="341" spans="1:5" ht="15" customHeight="1" x14ac:dyDescent="0.25">
      <c r="A341"/>
      <c r="B341"/>
      <c r="C341"/>
      <c r="D341"/>
      <c r="E341"/>
    </row>
    <row r="342" spans="1:5" ht="15" customHeight="1" x14ac:dyDescent="0.25">
      <c r="A342"/>
      <c r="B342"/>
      <c r="C342"/>
      <c r="D342"/>
      <c r="E342"/>
    </row>
    <row r="343" spans="1:5" ht="15" customHeight="1" x14ac:dyDescent="0.25">
      <c r="A343"/>
      <c r="B343"/>
      <c r="C343"/>
      <c r="D343"/>
      <c r="E343"/>
    </row>
    <row r="344" spans="1:5" ht="15" customHeight="1" x14ac:dyDescent="0.25">
      <c r="A344"/>
      <c r="B344"/>
      <c r="C344"/>
      <c r="D344"/>
      <c r="E344"/>
    </row>
    <row r="345" spans="1:5" ht="15" customHeight="1" x14ac:dyDescent="0.25">
      <c r="A345"/>
      <c r="B345"/>
      <c r="C345"/>
      <c r="D345"/>
      <c r="E345"/>
    </row>
    <row r="346" spans="1:5" ht="15" customHeight="1" x14ac:dyDescent="0.25">
      <c r="A346"/>
      <c r="B346"/>
      <c r="C346"/>
      <c r="D346"/>
      <c r="E346"/>
    </row>
    <row r="347" spans="1:5" ht="15" customHeight="1" x14ac:dyDescent="0.25">
      <c r="A347"/>
      <c r="B347"/>
      <c r="C347"/>
      <c r="D347"/>
      <c r="E347"/>
    </row>
    <row r="348" spans="1:5" ht="15" customHeight="1" x14ac:dyDescent="0.25">
      <c r="A348"/>
      <c r="B348"/>
      <c r="C348"/>
      <c r="D348"/>
      <c r="E348"/>
    </row>
    <row r="349" spans="1:5" ht="15" customHeight="1" x14ac:dyDescent="0.25">
      <c r="A349"/>
      <c r="B349"/>
      <c r="C349"/>
      <c r="D349"/>
      <c r="E349"/>
    </row>
    <row r="350" spans="1:5" ht="15" customHeight="1" x14ac:dyDescent="0.25">
      <c r="A350"/>
      <c r="B350"/>
      <c r="C350"/>
      <c r="D350"/>
      <c r="E350"/>
    </row>
    <row r="351" spans="1:5" ht="15" customHeight="1" x14ac:dyDescent="0.25">
      <c r="A351"/>
      <c r="B351"/>
      <c r="C351"/>
      <c r="D351"/>
      <c r="E351"/>
    </row>
    <row r="352" spans="1:5" ht="15" customHeight="1" x14ac:dyDescent="0.25">
      <c r="A352"/>
      <c r="B352"/>
      <c r="C352"/>
      <c r="D352"/>
      <c r="E352"/>
    </row>
    <row r="353" spans="1:5" ht="15" customHeight="1" x14ac:dyDescent="0.25">
      <c r="A353"/>
      <c r="B353"/>
      <c r="C353"/>
      <c r="D353"/>
      <c r="E353"/>
    </row>
    <row r="354" spans="1:5" ht="15" customHeight="1" x14ac:dyDescent="0.25">
      <c r="A354"/>
      <c r="B354"/>
      <c r="C354"/>
      <c r="D354"/>
      <c r="E354"/>
    </row>
    <row r="355" spans="1:5" ht="15" customHeight="1" x14ac:dyDescent="0.25">
      <c r="A355"/>
      <c r="B355"/>
      <c r="C355"/>
      <c r="D355"/>
      <c r="E355"/>
    </row>
    <row r="356" spans="1:5" ht="15" customHeight="1" x14ac:dyDescent="0.25">
      <c r="A356"/>
      <c r="B356"/>
      <c r="C356"/>
      <c r="D356"/>
      <c r="E356"/>
    </row>
    <row r="357" spans="1:5" ht="15" customHeight="1" x14ac:dyDescent="0.25">
      <c r="A357"/>
      <c r="B357"/>
      <c r="C357"/>
      <c r="D357"/>
      <c r="E357"/>
    </row>
    <row r="358" spans="1:5" ht="15" customHeight="1" x14ac:dyDescent="0.25">
      <c r="A358"/>
      <c r="B358"/>
      <c r="C358"/>
      <c r="D358"/>
      <c r="E358"/>
    </row>
    <row r="359" spans="1:5" ht="15" customHeight="1" x14ac:dyDescent="0.25">
      <c r="A359"/>
      <c r="B359"/>
      <c r="C359"/>
      <c r="D359"/>
      <c r="E359"/>
    </row>
    <row r="360" spans="1:5" ht="15" customHeight="1" x14ac:dyDescent="0.25">
      <c r="A360"/>
      <c r="B360"/>
      <c r="C360"/>
      <c r="D360"/>
      <c r="E360"/>
    </row>
    <row r="361" spans="1:5" ht="15" customHeight="1" x14ac:dyDescent="0.25">
      <c r="A361"/>
      <c r="B361"/>
      <c r="C361"/>
      <c r="D361"/>
      <c r="E361"/>
    </row>
    <row r="362" spans="1:5" ht="15" customHeight="1" x14ac:dyDescent="0.25">
      <c r="A362"/>
      <c r="B362"/>
      <c r="C362"/>
      <c r="D362"/>
      <c r="E362"/>
    </row>
    <row r="363" spans="1:5" ht="15" customHeight="1" x14ac:dyDescent="0.25">
      <c r="A363"/>
      <c r="B363"/>
      <c r="C363"/>
      <c r="D363"/>
      <c r="E363"/>
    </row>
    <row r="364" spans="1:5" ht="15" customHeight="1" x14ac:dyDescent="0.25">
      <c r="A364"/>
      <c r="B364"/>
      <c r="C364"/>
      <c r="D364"/>
      <c r="E364"/>
    </row>
    <row r="365" spans="1:5" ht="15" customHeight="1" x14ac:dyDescent="0.25">
      <c r="A365"/>
      <c r="B365"/>
      <c r="C365"/>
      <c r="D365"/>
      <c r="E365"/>
    </row>
    <row r="366" spans="1:5" ht="15" customHeight="1" x14ac:dyDescent="0.25">
      <c r="A366"/>
      <c r="B366"/>
      <c r="C366"/>
      <c r="D366"/>
      <c r="E366"/>
    </row>
    <row r="367" spans="1:5" ht="15" customHeight="1" x14ac:dyDescent="0.25">
      <c r="A367"/>
      <c r="B367"/>
      <c r="C367"/>
      <c r="D367"/>
      <c r="E367"/>
    </row>
    <row r="368" spans="1:5" ht="15" customHeight="1" x14ac:dyDescent="0.25">
      <c r="A368"/>
      <c r="B368"/>
      <c r="C368"/>
      <c r="D368"/>
      <c r="E368"/>
    </row>
    <row r="369" spans="1:5" ht="15" customHeight="1" x14ac:dyDescent="0.25">
      <c r="A369"/>
      <c r="B369"/>
      <c r="C369"/>
      <c r="D369"/>
      <c r="E369"/>
    </row>
    <row r="370" spans="1:5" ht="15" customHeight="1" x14ac:dyDescent="0.25">
      <c r="A370"/>
      <c r="B370"/>
      <c r="C370"/>
      <c r="D370"/>
      <c r="E370"/>
    </row>
    <row r="371" spans="1:5" ht="15" customHeight="1" x14ac:dyDescent="0.25">
      <c r="A371"/>
      <c r="B371"/>
      <c r="C371"/>
      <c r="D371"/>
      <c r="E371"/>
    </row>
    <row r="372" spans="1:5" ht="15" customHeight="1" x14ac:dyDescent="0.25">
      <c r="A372"/>
      <c r="B372"/>
      <c r="C372"/>
      <c r="D372"/>
      <c r="E372"/>
    </row>
    <row r="373" spans="1:5" ht="15" customHeight="1" x14ac:dyDescent="0.25">
      <c r="A373"/>
      <c r="B373"/>
      <c r="C373"/>
      <c r="D373"/>
      <c r="E373"/>
    </row>
    <row r="374" spans="1:5" ht="15" customHeight="1" x14ac:dyDescent="0.25">
      <c r="A374"/>
      <c r="B374"/>
      <c r="C374"/>
      <c r="D374"/>
      <c r="E374"/>
    </row>
    <row r="375" spans="1:5" ht="15" customHeight="1" x14ac:dyDescent="0.25">
      <c r="A375"/>
      <c r="B375"/>
      <c r="C375"/>
      <c r="D375"/>
      <c r="E375"/>
    </row>
    <row r="376" spans="1:5" ht="15" customHeight="1" x14ac:dyDescent="0.25">
      <c r="A376"/>
      <c r="B376"/>
      <c r="C376"/>
      <c r="D376"/>
      <c r="E376"/>
    </row>
    <row r="377" spans="1:5" ht="15" customHeight="1" x14ac:dyDescent="0.25">
      <c r="A377"/>
      <c r="B377"/>
      <c r="C377"/>
      <c r="D377"/>
      <c r="E377"/>
    </row>
    <row r="378" spans="1:5" ht="15" customHeight="1" x14ac:dyDescent="0.25">
      <c r="A378"/>
      <c r="B378"/>
      <c r="C378"/>
      <c r="D378"/>
      <c r="E378"/>
    </row>
    <row r="379" spans="1:5" ht="15" customHeight="1" x14ac:dyDescent="0.25">
      <c r="A379"/>
      <c r="B379"/>
      <c r="C379"/>
      <c r="D379"/>
      <c r="E379"/>
    </row>
    <row r="380" spans="1:5" ht="15" customHeight="1" x14ac:dyDescent="0.25">
      <c r="A380"/>
      <c r="B380"/>
      <c r="C380"/>
      <c r="D380"/>
      <c r="E380"/>
    </row>
    <row r="381" spans="1:5" ht="15" customHeight="1" x14ac:dyDescent="0.25">
      <c r="A381"/>
      <c r="B381"/>
      <c r="C381"/>
      <c r="D381"/>
      <c r="E381"/>
    </row>
    <row r="382" spans="1:5" ht="15" customHeight="1" x14ac:dyDescent="0.25">
      <c r="A382"/>
      <c r="B382"/>
      <c r="C382"/>
      <c r="D382"/>
      <c r="E382"/>
    </row>
    <row r="383" spans="1:5" ht="15" customHeight="1" x14ac:dyDescent="0.25">
      <c r="A383"/>
      <c r="B383"/>
      <c r="C383"/>
      <c r="D383"/>
      <c r="E383"/>
    </row>
    <row r="384" spans="1:5" ht="15" customHeight="1" x14ac:dyDescent="0.25">
      <c r="A384"/>
      <c r="B384"/>
      <c r="C384"/>
      <c r="D384"/>
      <c r="E384"/>
    </row>
    <row r="385" spans="1:5" ht="15" customHeight="1" x14ac:dyDescent="0.25">
      <c r="A385"/>
      <c r="B385"/>
      <c r="C385"/>
      <c r="D385"/>
      <c r="E385"/>
    </row>
    <row r="386" spans="1:5" ht="15" customHeight="1" x14ac:dyDescent="0.25">
      <c r="A386"/>
      <c r="B386"/>
      <c r="C386"/>
      <c r="D386"/>
      <c r="E386"/>
    </row>
    <row r="387" spans="1:5" ht="15" customHeight="1" x14ac:dyDescent="0.25">
      <c r="A387"/>
      <c r="B387"/>
      <c r="C387"/>
      <c r="D387"/>
      <c r="E387"/>
    </row>
    <row r="388" spans="1:5" ht="15" customHeight="1" x14ac:dyDescent="0.25">
      <c r="A388"/>
      <c r="B388"/>
      <c r="C388"/>
      <c r="D388"/>
      <c r="E388"/>
    </row>
    <row r="389" spans="1:5" ht="15" customHeight="1" x14ac:dyDescent="0.25">
      <c r="A389"/>
      <c r="B389"/>
      <c r="C389"/>
      <c r="D389"/>
      <c r="E389"/>
    </row>
    <row r="390" spans="1:5" ht="15" customHeight="1" x14ac:dyDescent="0.25">
      <c r="A390"/>
      <c r="B390"/>
      <c r="C390"/>
      <c r="D390"/>
      <c r="E390"/>
    </row>
    <row r="391" spans="1:5" ht="15" customHeight="1" x14ac:dyDescent="0.25">
      <c r="A391"/>
      <c r="B391"/>
      <c r="C391"/>
      <c r="D391"/>
      <c r="E391"/>
    </row>
    <row r="392" spans="1:5" ht="15" customHeight="1" x14ac:dyDescent="0.25">
      <c r="A392"/>
      <c r="B392"/>
      <c r="C392"/>
      <c r="D392"/>
      <c r="E392"/>
    </row>
    <row r="393" spans="1:5" ht="15" customHeight="1" x14ac:dyDescent="0.25">
      <c r="A393"/>
      <c r="B393"/>
      <c r="C393"/>
      <c r="D393"/>
      <c r="E393"/>
    </row>
    <row r="394" spans="1:5" ht="15" customHeight="1" x14ac:dyDescent="0.25">
      <c r="A394"/>
      <c r="B394"/>
      <c r="C394"/>
      <c r="D394"/>
      <c r="E394"/>
    </row>
    <row r="395" spans="1:5" ht="15" customHeight="1" x14ac:dyDescent="0.25">
      <c r="A395"/>
      <c r="B395"/>
      <c r="C395"/>
      <c r="D395"/>
      <c r="E395"/>
    </row>
    <row r="396" spans="1:5" ht="15" customHeight="1" x14ac:dyDescent="0.25">
      <c r="A396"/>
      <c r="B396"/>
      <c r="C396"/>
      <c r="D396"/>
      <c r="E396"/>
    </row>
    <row r="397" spans="1:5" ht="15" customHeight="1" x14ac:dyDescent="0.25">
      <c r="A397"/>
      <c r="B397"/>
      <c r="C397"/>
      <c r="D397"/>
      <c r="E397"/>
    </row>
    <row r="398" spans="1:5" ht="15" customHeight="1" x14ac:dyDescent="0.25">
      <c r="A398"/>
      <c r="B398"/>
      <c r="C398"/>
      <c r="D398"/>
      <c r="E398"/>
    </row>
    <row r="399" spans="1:5" ht="15" customHeight="1" x14ac:dyDescent="0.25">
      <c r="A399"/>
      <c r="B399"/>
      <c r="C399"/>
      <c r="D399"/>
      <c r="E399"/>
    </row>
    <row r="400" spans="1:5" ht="15" customHeight="1" x14ac:dyDescent="0.25">
      <c r="A400"/>
      <c r="B400"/>
      <c r="C400"/>
      <c r="D400"/>
      <c r="E400"/>
    </row>
    <row r="401" spans="1:5" ht="15" customHeight="1" x14ac:dyDescent="0.25">
      <c r="A401"/>
      <c r="B401"/>
      <c r="C401"/>
      <c r="D401"/>
      <c r="E401"/>
    </row>
    <row r="402" spans="1:5" ht="15" customHeight="1" x14ac:dyDescent="0.25">
      <c r="A402"/>
      <c r="B402"/>
      <c r="C402"/>
      <c r="D402"/>
      <c r="E402"/>
    </row>
    <row r="403" spans="1:5" ht="15" customHeight="1" x14ac:dyDescent="0.25">
      <c r="A403"/>
      <c r="B403"/>
      <c r="C403"/>
      <c r="D403"/>
      <c r="E403"/>
    </row>
    <row r="404" spans="1:5" ht="15" customHeight="1" x14ac:dyDescent="0.25">
      <c r="A404"/>
      <c r="B404"/>
      <c r="C404"/>
      <c r="D404"/>
      <c r="E404"/>
    </row>
    <row r="405" spans="1:5" ht="15" customHeight="1" x14ac:dyDescent="0.25">
      <c r="A405"/>
      <c r="B405"/>
      <c r="C405"/>
      <c r="D405"/>
      <c r="E405"/>
    </row>
    <row r="406" spans="1:5" ht="15" customHeight="1" x14ac:dyDescent="0.25">
      <c r="A406"/>
      <c r="B406"/>
      <c r="C406"/>
      <c r="D406"/>
      <c r="E406"/>
    </row>
    <row r="407" spans="1:5" ht="15" customHeight="1" x14ac:dyDescent="0.25">
      <c r="A407"/>
      <c r="B407"/>
      <c r="C407"/>
      <c r="D407"/>
      <c r="E407"/>
    </row>
    <row r="408" spans="1:5" ht="15" customHeight="1" x14ac:dyDescent="0.25">
      <c r="A408"/>
      <c r="B408"/>
      <c r="C408"/>
      <c r="D408"/>
      <c r="E408"/>
    </row>
    <row r="409" spans="1:5" ht="15" customHeight="1" x14ac:dyDescent="0.25">
      <c r="A409"/>
      <c r="B409"/>
      <c r="C409"/>
      <c r="D409"/>
      <c r="E409"/>
    </row>
    <row r="410" spans="1:5" ht="15" customHeight="1" x14ac:dyDescent="0.25">
      <c r="A410"/>
      <c r="B410"/>
      <c r="C410"/>
      <c r="D410"/>
      <c r="E410"/>
    </row>
    <row r="411" spans="1:5" ht="15" customHeight="1" x14ac:dyDescent="0.25">
      <c r="A411"/>
      <c r="B411"/>
      <c r="C411"/>
      <c r="D411"/>
      <c r="E411"/>
    </row>
    <row r="412" spans="1:5" ht="15" customHeight="1" x14ac:dyDescent="0.25">
      <c r="A412"/>
      <c r="B412"/>
      <c r="C412"/>
      <c r="D412"/>
      <c r="E412"/>
    </row>
    <row r="413" spans="1:5" ht="15" customHeight="1" x14ac:dyDescent="0.25">
      <c r="A413"/>
      <c r="B413"/>
      <c r="C413"/>
      <c r="D413"/>
      <c r="E413"/>
    </row>
    <row r="414" spans="1:5" ht="15" customHeight="1" x14ac:dyDescent="0.25">
      <c r="A414"/>
      <c r="B414"/>
      <c r="C414"/>
      <c r="D414"/>
      <c r="E414"/>
    </row>
    <row r="415" spans="1:5" ht="15" customHeight="1" x14ac:dyDescent="0.25">
      <c r="A415"/>
      <c r="B415"/>
      <c r="C415"/>
      <c r="D415"/>
      <c r="E415"/>
    </row>
    <row r="416" spans="1:5" ht="15" customHeight="1" x14ac:dyDescent="0.25">
      <c r="A416"/>
      <c r="B416"/>
      <c r="C416"/>
      <c r="D416"/>
      <c r="E416"/>
    </row>
    <row r="417" spans="1:5" ht="15" customHeight="1" x14ac:dyDescent="0.25">
      <c r="A417"/>
      <c r="B417"/>
      <c r="C417"/>
      <c r="D417"/>
      <c r="E417"/>
    </row>
    <row r="418" spans="1:5" ht="15" customHeight="1" x14ac:dyDescent="0.25">
      <c r="A418"/>
      <c r="B418"/>
      <c r="C418"/>
      <c r="D418"/>
      <c r="E418"/>
    </row>
    <row r="419" spans="1:5" ht="15" customHeight="1" x14ac:dyDescent="0.25">
      <c r="A419"/>
      <c r="B419"/>
      <c r="C419"/>
      <c r="D419"/>
      <c r="E419"/>
    </row>
    <row r="420" spans="1:5" ht="15" customHeight="1" x14ac:dyDescent="0.25">
      <c r="A420"/>
      <c r="B420"/>
      <c r="C420"/>
      <c r="D420"/>
      <c r="E420"/>
    </row>
    <row r="421" spans="1:5" ht="15" customHeight="1" x14ac:dyDescent="0.25">
      <c r="A421"/>
      <c r="B421"/>
      <c r="C421"/>
      <c r="D421"/>
      <c r="E421"/>
    </row>
    <row r="422" spans="1:5" ht="15" customHeight="1" x14ac:dyDescent="0.25">
      <c r="A422"/>
      <c r="B422"/>
      <c r="C422"/>
      <c r="D422"/>
      <c r="E422"/>
    </row>
    <row r="423" spans="1:5" ht="15" customHeight="1" x14ac:dyDescent="0.25">
      <c r="A423"/>
      <c r="B423"/>
      <c r="C423"/>
      <c r="D423"/>
      <c r="E423"/>
    </row>
    <row r="424" spans="1:5" ht="15" customHeight="1" x14ac:dyDescent="0.25">
      <c r="A424"/>
      <c r="B424"/>
      <c r="C424"/>
      <c r="D424"/>
      <c r="E424"/>
    </row>
    <row r="425" spans="1:5" ht="15" customHeight="1" x14ac:dyDescent="0.25">
      <c r="A425"/>
      <c r="B425"/>
      <c r="C425"/>
      <c r="D425"/>
      <c r="E425"/>
    </row>
    <row r="426" spans="1:5" ht="15" customHeight="1" x14ac:dyDescent="0.25">
      <c r="A426"/>
      <c r="B426"/>
      <c r="C426"/>
      <c r="D426"/>
      <c r="E426"/>
    </row>
    <row r="427" spans="1:5" ht="15" customHeight="1" x14ac:dyDescent="0.25">
      <c r="A427"/>
      <c r="B427"/>
      <c r="C427"/>
      <c r="D427"/>
      <c r="E427"/>
    </row>
    <row r="428" spans="1:5" ht="15" customHeight="1" x14ac:dyDescent="0.25">
      <c r="A428"/>
      <c r="B428"/>
      <c r="C428"/>
      <c r="D428"/>
      <c r="E428"/>
    </row>
    <row r="429" spans="1:5" ht="15" customHeight="1" x14ac:dyDescent="0.25">
      <c r="A429"/>
      <c r="B429"/>
      <c r="C429"/>
      <c r="D429"/>
      <c r="E429"/>
    </row>
    <row r="430" spans="1:5" ht="15" customHeight="1" x14ac:dyDescent="0.25">
      <c r="A430"/>
      <c r="B430"/>
      <c r="C430"/>
      <c r="D430"/>
      <c r="E430"/>
    </row>
    <row r="431" spans="1:5" ht="15" customHeight="1" x14ac:dyDescent="0.25">
      <c r="A431"/>
      <c r="B431"/>
      <c r="C431"/>
      <c r="D431"/>
      <c r="E431"/>
    </row>
    <row r="432" spans="1:5" ht="15" customHeight="1" x14ac:dyDescent="0.25">
      <c r="A432"/>
      <c r="B432"/>
      <c r="C432"/>
      <c r="D432"/>
      <c r="E432"/>
    </row>
    <row r="433" spans="1:5" ht="15" customHeight="1" x14ac:dyDescent="0.25">
      <c r="A433"/>
      <c r="B433"/>
      <c r="C433"/>
      <c r="D433"/>
      <c r="E433"/>
    </row>
    <row r="434" spans="1:5" ht="15" customHeight="1" x14ac:dyDescent="0.25">
      <c r="A434"/>
      <c r="B434"/>
      <c r="C434"/>
      <c r="D434"/>
      <c r="E434"/>
    </row>
    <row r="435" spans="1:5" ht="15" customHeight="1" x14ac:dyDescent="0.25">
      <c r="A435"/>
      <c r="B435"/>
      <c r="C435"/>
      <c r="D435"/>
      <c r="E435"/>
    </row>
    <row r="436" spans="1:5" ht="15" customHeight="1" x14ac:dyDescent="0.25">
      <c r="A436"/>
      <c r="B436"/>
      <c r="C436"/>
      <c r="D436"/>
      <c r="E436"/>
    </row>
    <row r="437" spans="1:5" ht="15" customHeight="1" x14ac:dyDescent="0.25">
      <c r="A437"/>
      <c r="B437"/>
      <c r="C437"/>
      <c r="D437"/>
      <c r="E437"/>
    </row>
    <row r="438" spans="1:5" ht="15" customHeight="1" x14ac:dyDescent="0.25">
      <c r="A438"/>
      <c r="B438"/>
      <c r="C438"/>
      <c r="D438"/>
      <c r="E438"/>
    </row>
    <row r="439" spans="1:5" ht="15" customHeight="1" x14ac:dyDescent="0.25">
      <c r="A439"/>
      <c r="B439"/>
      <c r="C439"/>
      <c r="D439"/>
      <c r="E439"/>
    </row>
    <row r="440" spans="1:5" ht="15" customHeight="1" x14ac:dyDescent="0.25">
      <c r="A440"/>
      <c r="B440"/>
      <c r="C440"/>
      <c r="D440"/>
      <c r="E440"/>
    </row>
    <row r="441" spans="1:5" ht="15" customHeight="1" x14ac:dyDescent="0.25">
      <c r="A441"/>
      <c r="B441"/>
      <c r="C441"/>
      <c r="D441"/>
      <c r="E441"/>
    </row>
    <row r="442" spans="1:5" ht="15" customHeight="1" x14ac:dyDescent="0.25">
      <c r="A442"/>
      <c r="B442"/>
      <c r="C442"/>
      <c r="D442"/>
      <c r="E442"/>
    </row>
    <row r="443" spans="1:5" ht="15" customHeight="1" x14ac:dyDescent="0.25">
      <c r="A443"/>
      <c r="B443"/>
      <c r="C443"/>
      <c r="D443"/>
      <c r="E443"/>
    </row>
    <row r="444" spans="1:5" ht="15" customHeight="1" x14ac:dyDescent="0.25">
      <c r="A444"/>
      <c r="B444"/>
      <c r="C444"/>
      <c r="D444"/>
      <c r="E444"/>
    </row>
    <row r="445" spans="1:5" ht="15" customHeight="1" x14ac:dyDescent="0.25">
      <c r="A445"/>
      <c r="B445"/>
      <c r="C445"/>
      <c r="D445"/>
      <c r="E445"/>
    </row>
    <row r="446" spans="1:5" ht="15" customHeight="1" x14ac:dyDescent="0.25">
      <c r="A446"/>
      <c r="B446"/>
      <c r="C446"/>
      <c r="D446"/>
      <c r="E446"/>
    </row>
    <row r="447" spans="1:5" ht="15" customHeight="1" x14ac:dyDescent="0.25">
      <c r="A447"/>
      <c r="B447"/>
      <c r="C447"/>
      <c r="D447"/>
      <c r="E447"/>
    </row>
    <row r="448" spans="1:5" ht="15" customHeight="1" x14ac:dyDescent="0.25">
      <c r="A448"/>
      <c r="B448"/>
      <c r="C448"/>
      <c r="D448"/>
      <c r="E448"/>
    </row>
    <row r="449" spans="1:5" ht="15" customHeight="1" x14ac:dyDescent="0.25">
      <c r="A449"/>
      <c r="B449"/>
      <c r="C449"/>
      <c r="D449"/>
      <c r="E449"/>
    </row>
    <row r="450" spans="1:5" ht="15" customHeight="1" x14ac:dyDescent="0.25">
      <c r="A450"/>
      <c r="B450"/>
      <c r="C450"/>
      <c r="D450"/>
      <c r="E450"/>
    </row>
    <row r="451" spans="1:5" ht="15" customHeight="1" x14ac:dyDescent="0.25">
      <c r="A451"/>
      <c r="B451"/>
      <c r="C451"/>
      <c r="D451"/>
      <c r="E451"/>
    </row>
    <row r="452" spans="1:5" ht="15" customHeight="1" x14ac:dyDescent="0.25">
      <c r="A452"/>
      <c r="B452"/>
      <c r="C452"/>
      <c r="D452"/>
      <c r="E452"/>
    </row>
    <row r="453" spans="1:5" ht="15" customHeight="1" x14ac:dyDescent="0.25">
      <c r="A453"/>
      <c r="B453"/>
      <c r="C453"/>
      <c r="D453"/>
      <c r="E453"/>
    </row>
    <row r="454" spans="1:5" ht="15" customHeight="1" x14ac:dyDescent="0.25">
      <c r="A454"/>
      <c r="B454"/>
      <c r="C454"/>
      <c r="D454"/>
      <c r="E454"/>
    </row>
    <row r="455" spans="1:5" ht="15" customHeight="1" x14ac:dyDescent="0.25">
      <c r="A455"/>
      <c r="B455"/>
      <c r="C455"/>
      <c r="D455"/>
      <c r="E455"/>
    </row>
    <row r="456" spans="1:5" ht="15" customHeight="1" x14ac:dyDescent="0.25">
      <c r="A456"/>
      <c r="B456"/>
      <c r="C456"/>
      <c r="D456"/>
      <c r="E456"/>
    </row>
    <row r="457" spans="1:5" ht="15" customHeight="1" x14ac:dyDescent="0.25">
      <c r="A457"/>
      <c r="B457"/>
      <c r="C457"/>
      <c r="D457"/>
      <c r="E457"/>
    </row>
    <row r="458" spans="1:5" ht="15" customHeight="1" x14ac:dyDescent="0.25">
      <c r="A458"/>
      <c r="B458"/>
      <c r="C458"/>
      <c r="D458"/>
      <c r="E458"/>
    </row>
    <row r="459" spans="1:5" ht="15" customHeight="1" x14ac:dyDescent="0.25">
      <c r="A459"/>
      <c r="B459"/>
      <c r="C459"/>
      <c r="D459"/>
      <c r="E459"/>
    </row>
    <row r="460" spans="1:5" ht="15" customHeight="1" x14ac:dyDescent="0.25">
      <c r="A460"/>
      <c r="B460"/>
      <c r="C460"/>
      <c r="D460"/>
      <c r="E460"/>
    </row>
    <row r="461" spans="1:5" ht="15" customHeight="1" x14ac:dyDescent="0.25">
      <c r="A461"/>
      <c r="B461"/>
      <c r="C461"/>
      <c r="D461"/>
      <c r="E461"/>
    </row>
    <row r="462" spans="1:5" ht="15" customHeight="1" x14ac:dyDescent="0.25">
      <c r="A462"/>
      <c r="B462"/>
      <c r="C462"/>
      <c r="D462"/>
      <c r="E462"/>
    </row>
    <row r="463" spans="1:5" ht="15" customHeight="1" x14ac:dyDescent="0.25">
      <c r="A463"/>
      <c r="B463"/>
      <c r="C463"/>
      <c r="D463"/>
      <c r="E463"/>
    </row>
    <row r="464" spans="1:5" ht="15" customHeight="1" x14ac:dyDescent="0.25">
      <c r="A464"/>
      <c r="B464"/>
      <c r="C464"/>
      <c r="D464"/>
      <c r="E464"/>
    </row>
    <row r="465" spans="1:5" ht="15" customHeight="1" x14ac:dyDescent="0.25">
      <c r="A465"/>
      <c r="B465"/>
      <c r="C465"/>
      <c r="D465"/>
      <c r="E465"/>
    </row>
    <row r="466" spans="1:5" ht="15" customHeight="1" x14ac:dyDescent="0.25">
      <c r="A466"/>
      <c r="B466"/>
      <c r="C466"/>
      <c r="D466"/>
      <c r="E466"/>
    </row>
    <row r="467" spans="1:5" ht="15" customHeight="1" x14ac:dyDescent="0.25">
      <c r="A467"/>
      <c r="B467"/>
      <c r="C467"/>
      <c r="D467"/>
      <c r="E467"/>
    </row>
    <row r="468" spans="1:5" ht="15" customHeight="1" x14ac:dyDescent="0.25">
      <c r="A468"/>
      <c r="B468"/>
      <c r="C468"/>
      <c r="D468"/>
      <c r="E468"/>
    </row>
    <row r="469" spans="1:5" ht="15" customHeight="1" x14ac:dyDescent="0.25">
      <c r="A469"/>
      <c r="B469"/>
      <c r="C469"/>
      <c r="D469"/>
      <c r="E469"/>
    </row>
    <row r="470" spans="1:5" ht="15" customHeight="1" x14ac:dyDescent="0.25">
      <c r="A470"/>
      <c r="B470"/>
      <c r="C470"/>
      <c r="D470"/>
      <c r="E470"/>
    </row>
    <row r="471" spans="1:5" ht="15" customHeight="1" x14ac:dyDescent="0.25">
      <c r="A471"/>
      <c r="B471"/>
      <c r="C471"/>
      <c r="D471"/>
      <c r="E471"/>
    </row>
    <row r="472" spans="1:5" ht="15" customHeight="1" x14ac:dyDescent="0.25">
      <c r="A472"/>
      <c r="B472"/>
      <c r="C472"/>
      <c r="D472"/>
      <c r="E472"/>
    </row>
    <row r="473" spans="1:5" ht="15" customHeight="1" x14ac:dyDescent="0.25">
      <c r="A473"/>
      <c r="B473"/>
      <c r="C473"/>
      <c r="D473"/>
      <c r="E473"/>
    </row>
    <row r="474" spans="1:5" ht="15" customHeight="1" x14ac:dyDescent="0.25">
      <c r="A474"/>
      <c r="B474"/>
      <c r="C474"/>
      <c r="D474"/>
      <c r="E474"/>
    </row>
    <row r="475" spans="1:5" ht="15" customHeight="1" x14ac:dyDescent="0.25">
      <c r="A475"/>
      <c r="B475"/>
      <c r="C475"/>
      <c r="D475"/>
      <c r="E475"/>
    </row>
    <row r="476" spans="1:5" ht="15" customHeight="1" x14ac:dyDescent="0.25">
      <c r="A476"/>
      <c r="B476"/>
      <c r="C476"/>
      <c r="D476"/>
      <c r="E476"/>
    </row>
    <row r="477" spans="1:5" ht="15" customHeight="1" x14ac:dyDescent="0.25">
      <c r="A477"/>
      <c r="B477"/>
      <c r="C477"/>
      <c r="D477"/>
      <c r="E477"/>
    </row>
    <row r="478" spans="1:5" ht="15" customHeight="1" x14ac:dyDescent="0.25">
      <c r="A478"/>
      <c r="B478"/>
      <c r="C478"/>
      <c r="D478"/>
      <c r="E478"/>
    </row>
    <row r="479" spans="1:5" ht="15" customHeight="1" x14ac:dyDescent="0.25">
      <c r="A479"/>
      <c r="B479"/>
      <c r="C479"/>
      <c r="D479"/>
      <c r="E479"/>
    </row>
    <row r="480" spans="1:5" ht="15" customHeight="1" x14ac:dyDescent="0.25">
      <c r="A480"/>
      <c r="B480"/>
      <c r="C480"/>
      <c r="D480"/>
      <c r="E480"/>
    </row>
    <row r="481" spans="1:5" ht="15" customHeight="1" x14ac:dyDescent="0.25">
      <c r="A481"/>
      <c r="B481"/>
      <c r="C481"/>
      <c r="D481"/>
      <c r="E481"/>
    </row>
    <row r="482" spans="1:5" ht="15" customHeight="1" x14ac:dyDescent="0.25">
      <c r="A482"/>
      <c r="B482"/>
      <c r="C482"/>
      <c r="D482"/>
      <c r="E482"/>
    </row>
    <row r="483" spans="1:5" ht="15" customHeight="1" x14ac:dyDescent="0.25">
      <c r="A483"/>
      <c r="B483"/>
      <c r="C483"/>
      <c r="D483"/>
      <c r="E483"/>
    </row>
    <row r="484" spans="1:5" ht="15" customHeight="1" x14ac:dyDescent="0.25">
      <c r="A484"/>
      <c r="B484"/>
      <c r="C484"/>
      <c r="D484"/>
      <c r="E484"/>
    </row>
    <row r="485" spans="1:5" ht="15" customHeight="1" x14ac:dyDescent="0.25">
      <c r="A485"/>
      <c r="B485"/>
      <c r="C485"/>
      <c r="D485"/>
      <c r="E485"/>
    </row>
    <row r="486" spans="1:5" ht="15" customHeight="1" x14ac:dyDescent="0.25">
      <c r="A486"/>
      <c r="B486"/>
      <c r="C486"/>
      <c r="D486"/>
      <c r="E486"/>
    </row>
    <row r="487" spans="1:5" ht="15" customHeight="1" x14ac:dyDescent="0.25">
      <c r="A487"/>
      <c r="B487"/>
      <c r="C487"/>
      <c r="D487"/>
      <c r="E487"/>
    </row>
    <row r="488" spans="1:5" ht="15" customHeight="1" x14ac:dyDescent="0.25">
      <c r="A488"/>
      <c r="B488"/>
      <c r="C488"/>
      <c r="D488"/>
      <c r="E488"/>
    </row>
    <row r="489" spans="1:5" ht="15" customHeight="1" x14ac:dyDescent="0.25">
      <c r="A489"/>
      <c r="B489"/>
      <c r="C489"/>
      <c r="D489"/>
      <c r="E489"/>
    </row>
    <row r="490" spans="1:5" ht="15" customHeight="1" x14ac:dyDescent="0.25">
      <c r="A490"/>
      <c r="B490"/>
      <c r="C490"/>
      <c r="D490"/>
      <c r="E490"/>
    </row>
    <row r="491" spans="1:5" ht="15" customHeight="1" x14ac:dyDescent="0.25">
      <c r="A491"/>
      <c r="B491"/>
      <c r="C491"/>
      <c r="D491"/>
      <c r="E491"/>
    </row>
    <row r="492" spans="1:5" ht="15" customHeight="1" x14ac:dyDescent="0.25">
      <c r="A492"/>
      <c r="B492"/>
      <c r="C492"/>
      <c r="D492"/>
      <c r="E492"/>
    </row>
    <row r="493" spans="1:5" ht="15" customHeight="1" x14ac:dyDescent="0.25">
      <c r="A493"/>
      <c r="B493"/>
      <c r="C493"/>
      <c r="D493"/>
      <c r="E493"/>
    </row>
    <row r="494" spans="1:5" ht="15" customHeight="1" x14ac:dyDescent="0.25">
      <c r="A494"/>
      <c r="B494"/>
      <c r="C494"/>
      <c r="D494"/>
      <c r="E494"/>
    </row>
    <row r="495" spans="1:5" ht="15" customHeight="1" x14ac:dyDescent="0.25">
      <c r="A495"/>
      <c r="B495"/>
      <c r="C495"/>
      <c r="D495"/>
      <c r="E495"/>
    </row>
    <row r="496" spans="1:5" ht="15" customHeight="1" x14ac:dyDescent="0.25">
      <c r="A496"/>
      <c r="B496"/>
      <c r="C496"/>
      <c r="D496"/>
      <c r="E496"/>
    </row>
    <row r="497" spans="1:5" ht="15" customHeight="1" x14ac:dyDescent="0.25">
      <c r="A497"/>
      <c r="B497"/>
      <c r="C497"/>
      <c r="D497"/>
      <c r="E497"/>
    </row>
    <row r="498" spans="1:5" ht="15" customHeight="1" x14ac:dyDescent="0.25">
      <c r="A498"/>
      <c r="B498"/>
      <c r="C498"/>
      <c r="D498"/>
      <c r="E498"/>
    </row>
    <row r="499" spans="1:5" ht="15" customHeight="1" x14ac:dyDescent="0.25">
      <c r="A499" s="41"/>
      <c r="B499" s="41"/>
      <c r="C499" s="41"/>
      <c r="D499" s="41"/>
      <c r="E499" s="41"/>
    </row>
    <row r="500" spans="1:5" x14ac:dyDescent="0.25">
      <c r="A500" s="42"/>
      <c r="B500" s="42"/>
      <c r="C500" s="42"/>
      <c r="D500" s="42"/>
      <c r="E500" s="42"/>
    </row>
    <row r="501" spans="1:5" x14ac:dyDescent="0.25">
      <c r="A501" s="42"/>
      <c r="B501" s="42"/>
      <c r="C501" s="42"/>
      <c r="D501" s="42"/>
      <c r="E501" s="42"/>
    </row>
    <row r="502" spans="1:5" ht="39" customHeight="1" x14ac:dyDescent="0.25">
      <c r="A502" s="42"/>
      <c r="B502" s="42"/>
      <c r="C502" s="42"/>
      <c r="D502" s="42"/>
      <c r="E502" s="42"/>
    </row>
    <row r="503" spans="1:5" x14ac:dyDescent="0.25">
      <c r="A503" s="42"/>
      <c r="B503" s="42"/>
      <c r="C503" s="42"/>
      <c r="D503" s="42"/>
      <c r="E503" s="42"/>
    </row>
    <row r="504" spans="1:5" x14ac:dyDescent="0.25">
      <c r="A504" s="42"/>
      <c r="B504" s="42"/>
      <c r="C504" s="42"/>
      <c r="D504" s="42"/>
      <c r="E504" s="42"/>
    </row>
    <row r="505" spans="1:5" x14ac:dyDescent="0.25">
      <c r="A505" s="42"/>
      <c r="B505" s="42"/>
      <c r="C505" s="42"/>
      <c r="D505" s="42"/>
      <c r="E505" s="42"/>
    </row>
    <row r="506" spans="1:5" x14ac:dyDescent="0.25">
      <c r="A506" s="42"/>
      <c r="B506" s="42"/>
      <c r="C506" s="42"/>
      <c r="D506" s="42"/>
      <c r="E506" s="42"/>
    </row>
    <row r="507" spans="1:5" x14ac:dyDescent="0.25">
      <c r="A507" s="42"/>
      <c r="B507" s="42"/>
      <c r="C507" s="42"/>
      <c r="D507" s="42"/>
      <c r="E507" s="42"/>
    </row>
    <row r="508" spans="1:5" x14ac:dyDescent="0.25">
      <c r="A508" s="42"/>
      <c r="B508" s="42"/>
      <c r="C508" s="42"/>
      <c r="D508" s="42"/>
      <c r="E508" s="42"/>
    </row>
    <row r="509" spans="1:5" x14ac:dyDescent="0.25">
      <c r="A509" s="42"/>
      <c r="B509" s="42"/>
      <c r="C509" s="42"/>
      <c r="D509" s="42"/>
      <c r="E509" s="42"/>
    </row>
    <row r="510" spans="1:5" x14ac:dyDescent="0.25">
      <c r="A510" s="42"/>
      <c r="B510" s="42"/>
      <c r="C510" s="42"/>
      <c r="D510" s="42"/>
      <c r="E510" s="42"/>
    </row>
    <row r="511" spans="1:5" x14ac:dyDescent="0.25">
      <c r="A511" s="42"/>
      <c r="B511" s="42"/>
      <c r="C511" s="42"/>
      <c r="D511" s="42"/>
      <c r="E511" s="42"/>
    </row>
    <row r="512" spans="1:5" x14ac:dyDescent="0.25">
      <c r="A512" s="42"/>
      <c r="B512" s="42"/>
      <c r="C512" s="42"/>
      <c r="D512" s="42"/>
      <c r="E512" s="42"/>
    </row>
    <row r="513" spans="1:5" x14ac:dyDescent="0.25">
      <c r="A513" s="42"/>
      <c r="B513" s="42"/>
      <c r="C513" s="42"/>
      <c r="D513" s="42"/>
      <c r="E513" s="42"/>
    </row>
    <row r="514" spans="1:5" x14ac:dyDescent="0.25">
      <c r="A514" s="42"/>
      <c r="B514" s="42"/>
      <c r="C514" s="42"/>
      <c r="D514" s="42"/>
      <c r="E514" s="42"/>
    </row>
    <row r="515" spans="1:5" x14ac:dyDescent="0.25">
      <c r="A515" s="42"/>
      <c r="B515" s="42"/>
      <c r="C515" s="42"/>
      <c r="D515" s="42"/>
      <c r="E515" s="42"/>
    </row>
    <row r="516" spans="1:5" x14ac:dyDescent="0.25">
      <c r="A516" s="42"/>
      <c r="B516" s="42"/>
      <c r="C516" s="42"/>
      <c r="D516" s="42"/>
      <c r="E516" s="42"/>
    </row>
    <row r="517" spans="1:5" x14ac:dyDescent="0.25">
      <c r="A517" s="42"/>
      <c r="B517" s="42"/>
      <c r="C517" s="42"/>
      <c r="D517" s="42"/>
      <c r="E517" s="42"/>
    </row>
    <row r="518" spans="1:5" ht="20.25" customHeight="1" x14ac:dyDescent="0.25">
      <c r="A518" s="42"/>
      <c r="B518" s="42"/>
      <c r="C518" s="42"/>
      <c r="D518" s="42"/>
      <c r="E518" s="42"/>
    </row>
    <row r="519" spans="1:5" ht="21" customHeight="1" x14ac:dyDescent="0.25">
      <c r="A519" s="42"/>
      <c r="B519" s="42"/>
      <c r="C519" s="42"/>
      <c r="D519" s="42"/>
      <c r="E519" s="42"/>
    </row>
    <row r="520" spans="1:5" x14ac:dyDescent="0.25">
      <c r="A520" s="42"/>
      <c r="B520" s="42"/>
      <c r="C520" s="42"/>
      <c r="D520" s="42"/>
      <c r="E520" s="42"/>
    </row>
    <row r="521" spans="1:5" x14ac:dyDescent="0.25">
      <c r="A521" s="42"/>
      <c r="B521" s="42"/>
      <c r="C521" s="42"/>
      <c r="D521" s="42"/>
      <c r="E521" s="42"/>
    </row>
    <row r="522" spans="1:5" ht="26.25" customHeight="1" x14ac:dyDescent="0.25">
      <c r="A522" s="42"/>
      <c r="B522" s="42"/>
      <c r="C522" s="42"/>
      <c r="D522" s="42"/>
      <c r="E522" s="42"/>
    </row>
    <row r="523" spans="1:5" ht="134.25" customHeight="1" x14ac:dyDescent="0.25">
      <c r="A523" s="42"/>
      <c r="B523" s="42"/>
      <c r="C523" s="42"/>
      <c r="D523" s="42"/>
      <c r="E523" s="42"/>
    </row>
    <row r="524" spans="1:5" ht="35.25" customHeight="1" x14ac:dyDescent="0.25">
      <c r="A524" s="42"/>
      <c r="B524" s="42"/>
      <c r="C524" s="42"/>
      <c r="D524" s="42"/>
      <c r="E524" s="42"/>
    </row>
    <row r="525" spans="1:5" ht="65.25" customHeight="1" x14ac:dyDescent="0.25">
      <c r="A525" s="42"/>
      <c r="B525" s="42"/>
      <c r="C525" s="42"/>
      <c r="D525" s="42"/>
      <c r="E525" s="42"/>
    </row>
    <row r="526" spans="1:5" ht="34.5" customHeight="1" x14ac:dyDescent="0.25">
      <c r="A526" s="142"/>
      <c r="B526" s="142"/>
      <c r="C526" s="142"/>
      <c r="D526" s="142"/>
      <c r="E526" s="142"/>
    </row>
  </sheetData>
  <sheetProtection formatCells="0" formatColumns="0" formatRows="0" insertColumns="0" insertRows="0" insertHyperlinks="0" deleteColumns="0" deleteRows="0" sort="0" autoFilter="0" pivotTables="0"/>
  <protectedRanges>
    <protectedRange sqref="A3:B3" name="Диапазон2" securityDescriptor="O:WDG:WDD:(A;;CC;;;WD)"/>
  </protectedRanges>
  <mergeCells count="14">
    <mergeCell ref="A271:E271"/>
    <mergeCell ref="A272:E272"/>
    <mergeCell ref="A526:E526"/>
    <mergeCell ref="A267:B267"/>
    <mergeCell ref="A268:E268"/>
    <mergeCell ref="A269:E269"/>
    <mergeCell ref="A270:E270"/>
    <mergeCell ref="C1:E1"/>
    <mergeCell ref="B2:E2"/>
    <mergeCell ref="B3:E3"/>
    <mergeCell ref="B4:E4"/>
    <mergeCell ref="A5:A6"/>
    <mergeCell ref="C5:C6"/>
    <mergeCell ref="D5:E5"/>
  </mergeCells>
  <conditionalFormatting sqref="D177:E181">
    <cfRule type="containsText" dxfId="1" priority="2" operator="containsText" text="ОШИБКА">
      <formula>NOT(ISERROR(SEARCH("ОШИБКА",D177)))</formula>
    </cfRule>
  </conditionalFormatting>
  <conditionalFormatting sqref="D163:E164">
    <cfRule type="containsText" dxfId="0" priority="1" operator="containsText" text="ОШИБКА">
      <formula>NOT(ISERROR(SEARCH("ОШИБКА",D163)))</formula>
    </cfRule>
  </conditionalFormatting>
  <pageMargins left="0.55118110236220474" right="0.39370078740157483" top="0.59055118110236227" bottom="0.47244094488188981" header="0.31496062992125984" footer="0.23622047244094491"/>
  <pageSetup paperSize="9" scale="56" orientation="portrait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МО</vt:lpstr>
      <vt:lpstr>КБР</vt:lpstr>
      <vt:lpstr>КЧР</vt:lpstr>
      <vt:lpstr>РД</vt:lpstr>
      <vt:lpstr>РИ</vt:lpstr>
      <vt:lpstr>РСО-А</vt:lpstr>
      <vt:lpstr>ЧР</vt:lpstr>
      <vt:lpstr>СВОД</vt:lpstr>
      <vt:lpstr>ЧР!_Toc507508145</vt:lpstr>
      <vt:lpstr>КБР!Заголовки_для_печати</vt:lpstr>
      <vt:lpstr>КЧР!Заголовки_для_печати</vt:lpstr>
      <vt:lpstr>МО!Заголовки_для_печати</vt:lpstr>
      <vt:lpstr>РД!Заголовки_для_печати</vt:lpstr>
      <vt:lpstr>РИ!Заголовки_для_печати</vt:lpstr>
      <vt:lpstr>'РСО-А'!Заголовки_для_печати</vt:lpstr>
      <vt:lpstr>СВОД!Заголовки_для_печати</vt:lpstr>
      <vt:lpstr>КБР!Область_печати</vt:lpstr>
      <vt:lpstr>КЧР!Область_печати</vt:lpstr>
      <vt:lpstr>МО!Область_печати</vt:lpstr>
      <vt:lpstr>РД!Область_печати</vt:lpstr>
      <vt:lpstr>'РСО-А'!Область_печати</vt:lpstr>
      <vt:lpstr>СВОД!Область_печати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Кинжибалов Александр Александрович</dc:creator>
  <cp:lastModifiedBy>Бездудная Елена Александровна</cp:lastModifiedBy>
  <dcterms:created xsi:type="dcterms:W3CDTF">2019-12-26T09:41:35Z</dcterms:created>
  <dcterms:modified xsi:type="dcterms:W3CDTF">2020-01-16T12:18:03Z</dcterms:modified>
</cp:coreProperties>
</file>